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66925"/>
  <mc:AlternateContent xmlns:mc="http://schemas.openxmlformats.org/markup-compatibility/2006">
    <mc:Choice Requires="x15">
      <x15ac:absPath xmlns:x15ac="http://schemas.microsoft.com/office/spreadsheetml/2010/11/ac" url="https://unicef.sharepoint.com/sites/PD-CEEDRR/Knowledge at UNICEF  CEED/"/>
    </mc:Choice>
  </mc:AlternateContent>
  <xr:revisionPtr revIDLastSave="0" documentId="8_{7FDF94E3-9B3C-4756-ACAA-4AF83D66EFED}" xr6:coauthVersionLast="47" xr6:coauthVersionMax="47" xr10:uidLastSave="{00000000-0000-0000-0000-000000000000}"/>
  <bookViews>
    <workbookView xWindow="0" yWindow="780" windowWidth="29040" windowHeight="15840" tabRatio="806" xr2:uid="{00000000-000D-0000-FFFF-FFFF00000000}"/>
  </bookViews>
  <sheets>
    <sheet name="Content" sheetId="9" r:id="rId1"/>
    <sheet name="Kenya CCRI-DRM" sheetId="22" r:id="rId2"/>
    <sheet name="P1_IndicatorData" sheetId="14" r:id="rId3"/>
    <sheet name="Pillar1" sheetId="21" r:id="rId4"/>
    <sheet name="Pillar2" sheetId="20" r:id="rId5"/>
    <sheet name="P2_IndicatorData" sheetId="15" r:id="rId6"/>
    <sheet name="REF_IndicatorData" sheetId="11" r:id="rId7"/>
    <sheet name="NAT_IndicatorData" sheetId="13" r:id="rId8"/>
    <sheet name="Metadata_P1_ShockExposure" sheetId="23" r:id="rId9"/>
    <sheet name="Metadata_P2_ChildVulnerability" sheetId="2" r:id="rId10"/>
    <sheet name="Metadata_Reference_Context" sheetId="7" r:id="rId11"/>
    <sheet name="Regional Grouping_Counties" sheetId="19" r:id="rId12"/>
    <sheet name="Data_Census_MICS_DHS_other" sheetId="5" r:id="rId13"/>
    <sheet name="Counties" sheetId="12" r:id="rId14"/>
    <sheet name="GlobalCCRI_Metadata" sheetId="17" r:id="rId15"/>
  </sheets>
  <definedNames>
    <definedName name="_xlnm._FilterDatabase" localSheetId="14" hidden="1">GlobalCCRI_Metadata!$B$1:$U$127</definedName>
    <definedName name="_xlnm._FilterDatabase" localSheetId="9" hidden="1">Metadata_P2_ChildVulnerability!$A$3:$AB$65</definedName>
    <definedName name="_xlnm._FilterDatabase" localSheetId="10" hidden="1">Metadata_Reference_Context!$A$5:$AB$5</definedName>
    <definedName name="_xlnm._FilterDatabase" localSheetId="2" hidden="1">P1_IndicatorData!$A$4:$AH$4</definedName>
    <definedName name="_xlnm._FilterDatabase" localSheetId="5" hidden="1">P2_IndicatorData!$A$4:$BG$4</definedName>
    <definedName name="_ftn1" localSheetId="14">GlobalCCRI_Metadata!#REF!</definedName>
    <definedName name="_ftnref1" localSheetId="14">GlobalCCRI_Metadata!#REF!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21" l="1"/>
  <c r="AC49" i="20"/>
  <c r="W48" i="21" l="1"/>
  <c r="AU3" i="20" l="1"/>
  <c r="AU4" i="20"/>
  <c r="AU5" i="20"/>
  <c r="AB5" i="22" s="1"/>
  <c r="AU6" i="20"/>
  <c r="AU7" i="20"/>
  <c r="AB7" i="22" s="1"/>
  <c r="AU8" i="20"/>
  <c r="AB8" i="22" s="1"/>
  <c r="AU9" i="20"/>
  <c r="AB9" i="22" s="1"/>
  <c r="AU10" i="20"/>
  <c r="AB10" i="22" s="1"/>
  <c r="AU11" i="20"/>
  <c r="AB11" i="22" s="1"/>
  <c r="AU12" i="20"/>
  <c r="AU13" i="20"/>
  <c r="AU14" i="20"/>
  <c r="AU15" i="20"/>
  <c r="AB15" i="22" s="1"/>
  <c r="AU16" i="20"/>
  <c r="AB16" i="22" s="1"/>
  <c r="AU17" i="20"/>
  <c r="AB17" i="22" s="1"/>
  <c r="AU18" i="20"/>
  <c r="AB18" i="22" s="1"/>
  <c r="AU19" i="20"/>
  <c r="AB19" i="22" s="1"/>
  <c r="AU20" i="20"/>
  <c r="AU21" i="20"/>
  <c r="AB21" i="22" s="1"/>
  <c r="AU22" i="20"/>
  <c r="AU23" i="20"/>
  <c r="AB23" i="22" s="1"/>
  <c r="AU24" i="20"/>
  <c r="AB24" i="22" s="1"/>
  <c r="AU25" i="20"/>
  <c r="AB25" i="22" s="1"/>
  <c r="AU26" i="20"/>
  <c r="AB26" i="22" s="1"/>
  <c r="AU27" i="20"/>
  <c r="AB27" i="22" s="1"/>
  <c r="AU28" i="20"/>
  <c r="AU29" i="20"/>
  <c r="AB29" i="22" s="1"/>
  <c r="AU30" i="20"/>
  <c r="AU31" i="20"/>
  <c r="AB31" i="22" s="1"/>
  <c r="AU32" i="20"/>
  <c r="AU33" i="20"/>
  <c r="AB33" i="22" s="1"/>
  <c r="AU34" i="20"/>
  <c r="AB34" i="22" s="1"/>
  <c r="AU35" i="20"/>
  <c r="AB35" i="22" s="1"/>
  <c r="AU36" i="20"/>
  <c r="AU37" i="20"/>
  <c r="AB37" i="22" s="1"/>
  <c r="AU38" i="20"/>
  <c r="AU39" i="20"/>
  <c r="AB39" i="22" s="1"/>
  <c r="AU40" i="20"/>
  <c r="AB40" i="22" s="1"/>
  <c r="AU41" i="20"/>
  <c r="AB41" i="22" s="1"/>
  <c r="AU42" i="20"/>
  <c r="AB42" i="22" s="1"/>
  <c r="AU43" i="20"/>
  <c r="AB43" i="22" s="1"/>
  <c r="AU44" i="20"/>
  <c r="AU45" i="20"/>
  <c r="AB45" i="22" s="1"/>
  <c r="AU46" i="20"/>
  <c r="AU47" i="20"/>
  <c r="AB47" i="22" s="1"/>
  <c r="AU48" i="20"/>
  <c r="AB48" i="22" s="1"/>
  <c r="AU49" i="20"/>
  <c r="AB49" i="22" s="1"/>
  <c r="AB4" i="22"/>
  <c r="AB6" i="22"/>
  <c r="AB12" i="22"/>
  <c r="AB13" i="22"/>
  <c r="AB14" i="22"/>
  <c r="AB20" i="22"/>
  <c r="AB22" i="22"/>
  <c r="AB28" i="22"/>
  <c r="AB30" i="22"/>
  <c r="AB32" i="22"/>
  <c r="AB36" i="22"/>
  <c r="AB38" i="22"/>
  <c r="AB44" i="22"/>
  <c r="AB46" i="22"/>
  <c r="AB3" i="22" l="1"/>
  <c r="AT3" i="20" l="1"/>
  <c r="AT4" i="20"/>
  <c r="AT5" i="20"/>
  <c r="AT6" i="20"/>
  <c r="AT7" i="20"/>
  <c r="AT8" i="20"/>
  <c r="AT9" i="20"/>
  <c r="AT10" i="20"/>
  <c r="AT11" i="20"/>
  <c r="AT12" i="20"/>
  <c r="AT13" i="20"/>
  <c r="AT14" i="20"/>
  <c r="AT15" i="20"/>
  <c r="AT16" i="20"/>
  <c r="AT17" i="20"/>
  <c r="AT18" i="20"/>
  <c r="AT19" i="20"/>
  <c r="AT20" i="20"/>
  <c r="AT21" i="20"/>
  <c r="AT22" i="20"/>
  <c r="AT23" i="20"/>
  <c r="AT24" i="20"/>
  <c r="AT25" i="20"/>
  <c r="AT26" i="20"/>
  <c r="AT27" i="20"/>
  <c r="AT28" i="20"/>
  <c r="AT29" i="20"/>
  <c r="AT30" i="20"/>
  <c r="AT31" i="20"/>
  <c r="AT32" i="20"/>
  <c r="AT33" i="20"/>
  <c r="AT34" i="20"/>
  <c r="AT35" i="20"/>
  <c r="AT36" i="20"/>
  <c r="AT37" i="20"/>
  <c r="AT38" i="20"/>
  <c r="AT39" i="20"/>
  <c r="AT40" i="20"/>
  <c r="AT41" i="20"/>
  <c r="AT42" i="20"/>
  <c r="AT43" i="20"/>
  <c r="AT44" i="20"/>
  <c r="AT45" i="20"/>
  <c r="AT46" i="20"/>
  <c r="AT47" i="20"/>
  <c r="AT48" i="20"/>
  <c r="AT49" i="20"/>
  <c r="AP2" i="21"/>
  <c r="AP3" i="21"/>
  <c r="AP4" i="21"/>
  <c r="AP5" i="21"/>
  <c r="AP6" i="21"/>
  <c r="AP7" i="21"/>
  <c r="AP8" i="21"/>
  <c r="AP9" i="21"/>
  <c r="AP10" i="21"/>
  <c r="AP11" i="21"/>
  <c r="AP12" i="21"/>
  <c r="AP13" i="21"/>
  <c r="AP14" i="21"/>
  <c r="AP15" i="21"/>
  <c r="AP16" i="21"/>
  <c r="AP17" i="21"/>
  <c r="AP18" i="21"/>
  <c r="AP19" i="21"/>
  <c r="AP20" i="21"/>
  <c r="AP21" i="21"/>
  <c r="AP22" i="21"/>
  <c r="AP23" i="21"/>
  <c r="AP24" i="21"/>
  <c r="AP25" i="21"/>
  <c r="AP26" i="21"/>
  <c r="AP27" i="21"/>
  <c r="AP28" i="21"/>
  <c r="AP29" i="21"/>
  <c r="AP30" i="21"/>
  <c r="AP31" i="21"/>
  <c r="AP32" i="21"/>
  <c r="AP33" i="21"/>
  <c r="AP34" i="21"/>
  <c r="AP35" i="21"/>
  <c r="AP36" i="21"/>
  <c r="AP37" i="21"/>
  <c r="AP38" i="21"/>
  <c r="AP39" i="21"/>
  <c r="AP40" i="21"/>
  <c r="AP41" i="21"/>
  <c r="AP42" i="21"/>
  <c r="AP43" i="21"/>
  <c r="AP44" i="21"/>
  <c r="AP45" i="21"/>
  <c r="AP46" i="21"/>
  <c r="AP47" i="21"/>
  <c r="AP48" i="21"/>
  <c r="AN2" i="21"/>
  <c r="M3" i="22" s="1"/>
  <c r="AN3" i="21"/>
  <c r="AN4" i="21"/>
  <c r="AN5" i="21"/>
  <c r="AN6" i="21"/>
  <c r="AN7" i="21"/>
  <c r="AN8" i="21"/>
  <c r="AN9" i="21"/>
  <c r="AN10" i="21"/>
  <c r="AN11" i="21"/>
  <c r="AN12" i="21"/>
  <c r="AN13" i="21"/>
  <c r="AN14" i="21"/>
  <c r="AN15" i="21"/>
  <c r="AN16" i="21"/>
  <c r="AN17" i="21"/>
  <c r="AN18" i="21"/>
  <c r="AN19" i="21"/>
  <c r="AN20" i="21"/>
  <c r="AN21" i="21"/>
  <c r="AN22" i="21"/>
  <c r="AN23" i="21"/>
  <c r="AN24" i="21"/>
  <c r="AN25" i="21"/>
  <c r="AN26" i="21"/>
  <c r="AN27" i="21"/>
  <c r="AN28" i="21"/>
  <c r="AN29" i="21"/>
  <c r="AN30" i="21"/>
  <c r="AN31" i="21"/>
  <c r="AN32" i="21"/>
  <c r="AN33" i="21"/>
  <c r="AN34" i="21"/>
  <c r="AN35" i="21"/>
  <c r="AN36" i="21"/>
  <c r="AN37" i="21"/>
  <c r="AN38" i="21"/>
  <c r="AN39" i="21"/>
  <c r="AN40" i="21"/>
  <c r="AN41" i="21"/>
  <c r="AN42" i="21"/>
  <c r="AN43" i="21"/>
  <c r="AN44" i="21"/>
  <c r="AN45" i="21"/>
  <c r="AN46" i="21"/>
  <c r="AN47" i="21"/>
  <c r="AN48" i="21"/>
  <c r="AN6" i="15" l="1"/>
  <c r="AN7" i="15"/>
  <c r="AN8" i="15"/>
  <c r="AN9" i="15"/>
  <c r="AN10" i="15"/>
  <c r="AN11" i="15"/>
  <c r="AN12" i="15"/>
  <c r="AN13" i="15"/>
  <c r="AN14" i="15"/>
  <c r="AN15" i="15"/>
  <c r="AN16" i="15"/>
  <c r="AN17" i="15"/>
  <c r="AN18" i="15"/>
  <c r="AN19" i="15"/>
  <c r="AN20" i="15"/>
  <c r="AN21" i="15"/>
  <c r="AN22" i="15"/>
  <c r="AN23" i="15"/>
  <c r="AN24" i="15"/>
  <c r="AN25" i="15"/>
  <c r="AN26" i="15"/>
  <c r="AN27" i="15"/>
  <c r="AN28" i="15"/>
  <c r="AN29" i="15"/>
  <c r="AN30" i="15"/>
  <c r="AN31" i="15"/>
  <c r="AN32" i="15"/>
  <c r="AN33" i="15"/>
  <c r="AN34" i="15"/>
  <c r="AN35" i="15"/>
  <c r="AN36" i="15"/>
  <c r="AN37" i="15"/>
  <c r="AN38" i="15"/>
  <c r="AN39" i="15"/>
  <c r="AN40" i="15"/>
  <c r="AN41" i="15"/>
  <c r="AN42" i="15"/>
  <c r="AN43" i="15"/>
  <c r="AN44" i="15"/>
  <c r="AN45" i="15"/>
  <c r="AN46" i="15"/>
  <c r="AN47" i="15"/>
  <c r="AN48" i="15"/>
  <c r="AN49" i="15"/>
  <c r="AN50" i="15"/>
  <c r="AN51" i="15"/>
  <c r="AN52" i="15"/>
  <c r="AU2" i="20"/>
  <c r="AD3" i="20"/>
  <c r="AD4" i="20"/>
  <c r="AD5" i="20"/>
  <c r="AD6" i="20"/>
  <c r="AD7" i="20"/>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C4" i="20"/>
  <c r="AC5" i="20"/>
  <c r="AC6" i="20"/>
  <c r="AC7" i="20"/>
  <c r="AC8" i="20"/>
  <c r="AC9" i="20"/>
  <c r="AC10" i="20"/>
  <c r="AC11" i="20"/>
  <c r="AC12" i="20"/>
  <c r="AC13" i="20"/>
  <c r="AC14" i="20"/>
  <c r="AC15" i="20"/>
  <c r="AC16" i="20"/>
  <c r="AC17" i="20"/>
  <c r="AC18" i="20"/>
  <c r="AC19" i="20"/>
  <c r="AC20" i="20"/>
  <c r="AC21" i="20"/>
  <c r="AC22" i="20"/>
  <c r="AC23" i="20"/>
  <c r="AC24" i="20"/>
  <c r="AC25" i="20"/>
  <c r="AC26" i="20"/>
  <c r="AC27" i="20"/>
  <c r="AC28" i="20"/>
  <c r="AC29" i="20"/>
  <c r="AC30" i="20"/>
  <c r="AC31" i="20"/>
  <c r="AC32" i="20"/>
  <c r="AC33" i="20"/>
  <c r="AC34" i="20"/>
  <c r="AC35" i="20"/>
  <c r="AC36" i="20"/>
  <c r="AC37" i="20"/>
  <c r="AC38" i="20"/>
  <c r="AC39" i="20"/>
  <c r="AC40" i="20"/>
  <c r="AC41" i="20"/>
  <c r="AC42" i="20"/>
  <c r="AC43" i="20"/>
  <c r="AC44" i="20"/>
  <c r="AC45" i="20"/>
  <c r="AC46" i="20"/>
  <c r="AC47" i="20"/>
  <c r="AC48" i="20"/>
  <c r="AC3" i="20"/>
  <c r="M4" i="22"/>
  <c r="M5" i="22"/>
  <c r="M6" i="22"/>
  <c r="M7" i="22"/>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AW8" i="20" l="1"/>
  <c r="AW34" i="20"/>
  <c r="AW26" i="20"/>
  <c r="AW18" i="20"/>
  <c r="AW10" i="20"/>
  <c r="AW42" i="20"/>
  <c r="AW49" i="20"/>
  <c r="AW41" i="20"/>
  <c r="AW33" i="20"/>
  <c r="AW25" i="20"/>
  <c r="AW17" i="20"/>
  <c r="AW9" i="20"/>
  <c r="AW48" i="20"/>
  <c r="AW40" i="20"/>
  <c r="AW32" i="20"/>
  <c r="AW24" i="20"/>
  <c r="AW16" i="20"/>
  <c r="AW46" i="20"/>
  <c r="AW38" i="20"/>
  <c r="AW30" i="20"/>
  <c r="AW22" i="20"/>
  <c r="AW14" i="20"/>
  <c r="AW6" i="20"/>
  <c r="AW29" i="20"/>
  <c r="AW21" i="20"/>
  <c r="AW13" i="20"/>
  <c r="AW5" i="20"/>
  <c r="AW45" i="20"/>
  <c r="AW37" i="20"/>
  <c r="AW47" i="20"/>
  <c r="AW39" i="20"/>
  <c r="AW31" i="20"/>
  <c r="AW23" i="20"/>
  <c r="AW15" i="20"/>
  <c r="AW7" i="20"/>
  <c r="AW44" i="20"/>
  <c r="AW36" i="20"/>
  <c r="AW28" i="20"/>
  <c r="AW20" i="20"/>
  <c r="AW12" i="20"/>
  <c r="AW4" i="20"/>
  <c r="AW43" i="20"/>
  <c r="AW35" i="20"/>
  <c r="AW27" i="20"/>
  <c r="AW19" i="20"/>
  <c r="AW11" i="20"/>
  <c r="AW3" i="20"/>
  <c r="Q6" i="15" l="1"/>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S6" i="15"/>
  <c r="S7" i="15"/>
  <c r="S8" i="15"/>
  <c r="S9" i="15"/>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1" i="15"/>
  <c r="S52" i="15"/>
  <c r="O4" i="22"/>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3" i="22"/>
  <c r="U3" i="21"/>
  <c r="W3" i="21"/>
  <c r="U4" i="21"/>
  <c r="W4" i="21"/>
  <c r="U5" i="21"/>
  <c r="W5" i="21"/>
  <c r="U6" i="21"/>
  <c r="W6" i="21"/>
  <c r="U7" i="21"/>
  <c r="W7" i="21"/>
  <c r="U8" i="21"/>
  <c r="W8" i="21"/>
  <c r="U9" i="21"/>
  <c r="W9" i="21"/>
  <c r="U10" i="21"/>
  <c r="W10" i="21"/>
  <c r="U11" i="21"/>
  <c r="W11" i="21"/>
  <c r="U12" i="21"/>
  <c r="W12" i="21"/>
  <c r="U13" i="21"/>
  <c r="W13" i="21"/>
  <c r="U14" i="21"/>
  <c r="W14" i="21"/>
  <c r="U15" i="21"/>
  <c r="W15" i="21"/>
  <c r="U16" i="21"/>
  <c r="W16" i="21"/>
  <c r="U17" i="21"/>
  <c r="W17" i="21"/>
  <c r="U18" i="21"/>
  <c r="W18" i="21"/>
  <c r="U19" i="21"/>
  <c r="W19" i="21"/>
  <c r="U20" i="21"/>
  <c r="W20" i="21"/>
  <c r="U21" i="21"/>
  <c r="W21" i="21"/>
  <c r="U22" i="21"/>
  <c r="W22" i="21"/>
  <c r="U23" i="21"/>
  <c r="W23" i="21"/>
  <c r="U24" i="21"/>
  <c r="W24" i="21"/>
  <c r="U25" i="21"/>
  <c r="W25" i="21"/>
  <c r="U26" i="21"/>
  <c r="W26" i="21"/>
  <c r="U27" i="21"/>
  <c r="W27" i="21"/>
  <c r="U28" i="21"/>
  <c r="W28" i="21"/>
  <c r="U29" i="21"/>
  <c r="W29" i="21"/>
  <c r="U30" i="21"/>
  <c r="W30" i="21"/>
  <c r="U31" i="21"/>
  <c r="W31" i="21"/>
  <c r="U32" i="21"/>
  <c r="W32" i="21"/>
  <c r="U33" i="21"/>
  <c r="W33" i="21"/>
  <c r="U34" i="21"/>
  <c r="W34" i="21"/>
  <c r="U35" i="21"/>
  <c r="W35" i="21"/>
  <c r="U36" i="21"/>
  <c r="W36" i="21"/>
  <c r="U37" i="21"/>
  <c r="W37" i="21"/>
  <c r="U38" i="21"/>
  <c r="W38" i="21"/>
  <c r="U39" i="21"/>
  <c r="W39" i="21"/>
  <c r="U40" i="21"/>
  <c r="W40" i="21"/>
  <c r="U41" i="21"/>
  <c r="W41" i="21"/>
  <c r="U42" i="21"/>
  <c r="W42" i="21"/>
  <c r="U43" i="21"/>
  <c r="W43" i="21"/>
  <c r="U44" i="21"/>
  <c r="W44" i="21"/>
  <c r="U45" i="21"/>
  <c r="W45" i="21"/>
  <c r="U46" i="21"/>
  <c r="W46" i="21"/>
  <c r="U47" i="21"/>
  <c r="W47" i="21"/>
  <c r="U48" i="21"/>
  <c r="S3" i="21"/>
  <c r="S4" i="21"/>
  <c r="S5" i="21"/>
  <c r="S6" i="21"/>
  <c r="S7" i="21"/>
  <c r="S8" i="21"/>
  <c r="S9" i="21"/>
  <c r="S10" i="21"/>
  <c r="S11" i="21"/>
  <c r="S12" i="21"/>
  <c r="S13" i="21"/>
  <c r="S14" i="21"/>
  <c r="S15" i="21"/>
  <c r="S16" i="21"/>
  <c r="S17" i="21"/>
  <c r="S18" i="21"/>
  <c r="S19" i="21"/>
  <c r="S20" i="21"/>
  <c r="S21" i="21"/>
  <c r="S22" i="21"/>
  <c r="S23" i="21"/>
  <c r="S24" i="21"/>
  <c r="S25" i="21"/>
  <c r="S26" i="21"/>
  <c r="S27" i="21"/>
  <c r="S28" i="21"/>
  <c r="S29" i="21"/>
  <c r="S30" i="21"/>
  <c r="S31" i="21"/>
  <c r="S32" i="21"/>
  <c r="S33" i="21"/>
  <c r="S34" i="21"/>
  <c r="S35" i="21"/>
  <c r="S36" i="21"/>
  <c r="S37" i="21"/>
  <c r="S38" i="21"/>
  <c r="S39" i="21"/>
  <c r="S40" i="21"/>
  <c r="S41" i="21"/>
  <c r="S42" i="21"/>
  <c r="S43" i="21"/>
  <c r="S44" i="21"/>
  <c r="S45" i="21"/>
  <c r="S46" i="21"/>
  <c r="S47" i="21"/>
  <c r="S48" i="21"/>
  <c r="Q3" i="21"/>
  <c r="Q4" i="21"/>
  <c r="Q5" i="21"/>
  <c r="Q6" i="21"/>
  <c r="Q7" i="21"/>
  <c r="Q8" i="21"/>
  <c r="Q9" i="21"/>
  <c r="Q10" i="21"/>
  <c r="Q11" i="21"/>
  <c r="Q12" i="21"/>
  <c r="Q13" i="21"/>
  <c r="Q14" i="21"/>
  <c r="Q15" i="21"/>
  <c r="Q16" i="21"/>
  <c r="Q17" i="21"/>
  <c r="Q18" i="21"/>
  <c r="Q19" i="21"/>
  <c r="Q20" i="21"/>
  <c r="Q21" i="21"/>
  <c r="Q22" i="21"/>
  <c r="Q23" i="21"/>
  <c r="Q24" i="21"/>
  <c r="Q25" i="21"/>
  <c r="Q26" i="21"/>
  <c r="Q27" i="21"/>
  <c r="Q28" i="21"/>
  <c r="Q29" i="21"/>
  <c r="Q30" i="21"/>
  <c r="Q31" i="21"/>
  <c r="Q32" i="21"/>
  <c r="Q33" i="21"/>
  <c r="Q34" i="21"/>
  <c r="Q35" i="21"/>
  <c r="Q36" i="21"/>
  <c r="Q37" i="21"/>
  <c r="Q38" i="21"/>
  <c r="Q39" i="21"/>
  <c r="Q40" i="21"/>
  <c r="Q41" i="21"/>
  <c r="Q42" i="21"/>
  <c r="Q43" i="21"/>
  <c r="Q44" i="21"/>
  <c r="Q45" i="21"/>
  <c r="Q46" i="21"/>
  <c r="Q47" i="21"/>
  <c r="Q48" i="21"/>
  <c r="O3" i="21"/>
  <c r="O4" i="21"/>
  <c r="O5" i="21"/>
  <c r="O6" i="21"/>
  <c r="O7" i="21"/>
  <c r="O8" i="21"/>
  <c r="O9" i="21"/>
  <c r="O10" i="21"/>
  <c r="O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M3" i="21"/>
  <c r="M4" i="21"/>
  <c r="M5" i="21"/>
  <c r="M6"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K3" i="21"/>
  <c r="K4" i="2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AK48" i="21" l="1"/>
  <c r="AK47" i="21"/>
  <c r="AK46" i="21"/>
  <c r="AK45" i="21"/>
  <c r="AK44" i="21"/>
  <c r="AK43" i="21"/>
  <c r="AK42" i="21"/>
  <c r="AK41" i="21"/>
  <c r="AK40" i="21"/>
  <c r="AK39" i="21"/>
  <c r="AK38" i="21"/>
  <c r="AK37" i="21"/>
  <c r="AK36" i="21"/>
  <c r="AK35" i="21"/>
  <c r="AK34" i="21"/>
  <c r="AK33" i="21"/>
  <c r="AK32" i="21"/>
  <c r="AK31" i="21"/>
  <c r="AK30" i="21"/>
  <c r="AK29" i="21"/>
  <c r="AK28" i="21"/>
  <c r="AK27" i="21"/>
  <c r="AK26" i="21"/>
  <c r="AK25" i="21"/>
  <c r="AK24" i="21"/>
  <c r="AK23" i="21"/>
  <c r="AK22" i="21"/>
  <c r="AK21" i="21"/>
  <c r="AK20" i="21"/>
  <c r="AK19" i="21"/>
  <c r="AK18" i="21"/>
  <c r="AK17" i="21"/>
  <c r="AK16" i="21"/>
  <c r="AK15" i="21"/>
  <c r="AK14" i="21"/>
  <c r="AK13" i="21"/>
  <c r="AK12" i="21"/>
  <c r="AK11" i="21"/>
  <c r="AK10" i="21"/>
  <c r="AK9" i="21"/>
  <c r="AK8" i="21"/>
  <c r="AK7" i="21"/>
  <c r="AK6" i="21"/>
  <c r="AK5" i="21"/>
  <c r="AK4" i="21"/>
  <c r="AK3" i="21"/>
  <c r="W2" i="21"/>
  <c r="U2" i="21"/>
  <c r="S2" i="21"/>
  <c r="Q2" i="21"/>
  <c r="O2" i="21"/>
  <c r="M2" i="21"/>
  <c r="K2" i="21"/>
  <c r="I3" i="21"/>
  <c r="I4" i="21"/>
  <c r="I5" i="2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2" i="21"/>
  <c r="E3" i="21"/>
  <c r="E4" i="21"/>
  <c r="E5" i="21"/>
  <c r="E6" i="21"/>
  <c r="E7" i="21"/>
  <c r="E8" i="21"/>
  <c r="E9" i="21"/>
  <c r="E10" i="21"/>
  <c r="E11" i="21"/>
  <c r="E12" i="21"/>
  <c r="E13" i="21"/>
  <c r="E14" i="21"/>
  <c r="E15" i="21"/>
  <c r="E16" i="21"/>
  <c r="E17" i="21"/>
  <c r="E18" i="21"/>
  <c r="E19" i="21"/>
  <c r="E20" i="21"/>
  <c r="E21" i="21"/>
  <c r="E22" i="21"/>
  <c r="E23" i="21"/>
  <c r="E24" i="21"/>
  <c r="E25" i="21"/>
  <c r="E26" i="21"/>
  <c r="E27" i="21"/>
  <c r="E28" i="21"/>
  <c r="E29" i="21"/>
  <c r="E30" i="21"/>
  <c r="E31" i="21"/>
  <c r="E32" i="21"/>
  <c r="E33" i="21"/>
  <c r="E34" i="21"/>
  <c r="E35" i="21"/>
  <c r="E36" i="21"/>
  <c r="E37" i="21"/>
  <c r="E38" i="21"/>
  <c r="E39" i="21"/>
  <c r="E40" i="21"/>
  <c r="E41" i="21"/>
  <c r="E42" i="21"/>
  <c r="E43" i="21"/>
  <c r="E44" i="21"/>
  <c r="E45" i="21"/>
  <c r="E46" i="21"/>
  <c r="E47" i="21"/>
  <c r="E48" i="21"/>
  <c r="E2" i="21"/>
  <c r="C3" i="21"/>
  <c r="C4" i="2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AK2" i="21" l="1"/>
  <c r="M5" i="14"/>
  <c r="M6" i="14"/>
  <c r="M7" i="14"/>
  <c r="J4" i="21" s="1"/>
  <c r="AB4" i="21" s="1"/>
  <c r="F5" i="22" s="1"/>
  <c r="M8" i="14"/>
  <c r="M9" i="14"/>
  <c r="J6" i="21" s="1"/>
  <c r="AB6" i="21" s="1"/>
  <c r="F7" i="22" s="1"/>
  <c r="M10" i="14"/>
  <c r="M11" i="14"/>
  <c r="M12" i="14"/>
  <c r="M13" i="14"/>
  <c r="M14" i="14"/>
  <c r="J11" i="21" s="1"/>
  <c r="AB11" i="21" s="1"/>
  <c r="F12" i="22" s="1"/>
  <c r="M15" i="14"/>
  <c r="M16" i="14"/>
  <c r="M17" i="14"/>
  <c r="M18" i="14"/>
  <c r="J15" i="21" s="1"/>
  <c r="AB15" i="21" s="1"/>
  <c r="F16" i="22" s="1"/>
  <c r="M19" i="14"/>
  <c r="M20" i="14"/>
  <c r="M21" i="14"/>
  <c r="M22" i="14"/>
  <c r="M23" i="14"/>
  <c r="M24" i="14"/>
  <c r="J21" i="21" s="1"/>
  <c r="AB21" i="21" s="1"/>
  <c r="F22" i="22" s="1"/>
  <c r="M25" i="14"/>
  <c r="J22" i="21" s="1"/>
  <c r="AB22" i="21" s="1"/>
  <c r="F23" i="22" s="1"/>
  <c r="M26" i="14"/>
  <c r="M27" i="14"/>
  <c r="M28" i="14"/>
  <c r="J25" i="21" s="1"/>
  <c r="AB25" i="21" s="1"/>
  <c r="F26" i="22" s="1"/>
  <c r="M29" i="14"/>
  <c r="M30" i="14"/>
  <c r="M31" i="14"/>
  <c r="J28" i="21" s="1"/>
  <c r="AB28" i="21" s="1"/>
  <c r="F29" i="22" s="1"/>
  <c r="M32" i="14"/>
  <c r="J29" i="21" s="1"/>
  <c r="AB29" i="21" s="1"/>
  <c r="F30" i="22" s="1"/>
  <c r="M33" i="14"/>
  <c r="J30" i="21" s="1"/>
  <c r="AB30" i="21" s="1"/>
  <c r="F31" i="22" s="1"/>
  <c r="M34" i="14"/>
  <c r="M35" i="14"/>
  <c r="J32" i="21" s="1"/>
  <c r="AB32" i="21" s="1"/>
  <c r="F33" i="22" s="1"/>
  <c r="M36" i="14"/>
  <c r="M37" i="14"/>
  <c r="J34" i="21" s="1"/>
  <c r="AB34" i="21" s="1"/>
  <c r="F35" i="22" s="1"/>
  <c r="M38" i="14"/>
  <c r="M39" i="14"/>
  <c r="M40" i="14"/>
  <c r="J37" i="21" s="1"/>
  <c r="AB37" i="21" s="1"/>
  <c r="F38" i="22" s="1"/>
  <c r="M41" i="14"/>
  <c r="J38" i="21" s="1"/>
  <c r="AB38" i="21" s="1"/>
  <c r="F39" i="22" s="1"/>
  <c r="M42" i="14"/>
  <c r="J39" i="21" s="1"/>
  <c r="AB39" i="21" s="1"/>
  <c r="F40" i="22" s="1"/>
  <c r="M43" i="14"/>
  <c r="J40" i="21" s="1"/>
  <c r="AB40" i="21" s="1"/>
  <c r="F41" i="22" s="1"/>
  <c r="M44" i="14"/>
  <c r="J41" i="21" s="1"/>
  <c r="AB41" i="21" s="1"/>
  <c r="F42" i="22" s="1"/>
  <c r="M45" i="14"/>
  <c r="J42" i="21" s="1"/>
  <c r="AB42" i="21" s="1"/>
  <c r="F43" i="22" s="1"/>
  <c r="M46" i="14"/>
  <c r="J43" i="21" s="1"/>
  <c r="AB43" i="21" s="1"/>
  <c r="F44" i="22" s="1"/>
  <c r="M47" i="14"/>
  <c r="J44" i="21" s="1"/>
  <c r="AB44" i="21" s="1"/>
  <c r="F45" i="22" s="1"/>
  <c r="M48" i="14"/>
  <c r="J45" i="21" s="1"/>
  <c r="AB45" i="21" s="1"/>
  <c r="F46" i="22" s="1"/>
  <c r="M49" i="14"/>
  <c r="J46" i="21" s="1"/>
  <c r="AB46" i="21" s="1"/>
  <c r="F47" i="22" s="1"/>
  <c r="M50" i="14"/>
  <c r="J47" i="21" s="1"/>
  <c r="AB47" i="21" s="1"/>
  <c r="F48" i="22" s="1"/>
  <c r="M51" i="14"/>
  <c r="J48" i="21" s="1"/>
  <c r="AB48" i="21" s="1"/>
  <c r="F49" i="22" s="1"/>
  <c r="K5" i="14"/>
  <c r="K6" i="14"/>
  <c r="K7" i="14"/>
  <c r="H4" i="21" s="1"/>
  <c r="AA4" i="21" s="1"/>
  <c r="E5" i="22" s="1"/>
  <c r="K8" i="14"/>
  <c r="K9" i="14"/>
  <c r="H6" i="21" s="1"/>
  <c r="AA6" i="21" s="1"/>
  <c r="E7" i="22" s="1"/>
  <c r="K10" i="14"/>
  <c r="K11" i="14"/>
  <c r="K12" i="14"/>
  <c r="K13" i="14"/>
  <c r="K14" i="14"/>
  <c r="H11" i="21" s="1"/>
  <c r="AA11" i="21" s="1"/>
  <c r="E12" i="22" s="1"/>
  <c r="K15" i="14"/>
  <c r="K16" i="14"/>
  <c r="K17" i="14"/>
  <c r="K18" i="14"/>
  <c r="H15" i="21" s="1"/>
  <c r="AA15" i="21" s="1"/>
  <c r="E16" i="22" s="1"/>
  <c r="K19" i="14"/>
  <c r="K20" i="14"/>
  <c r="K21" i="14"/>
  <c r="K22" i="14"/>
  <c r="K23" i="14"/>
  <c r="K24" i="14"/>
  <c r="H21" i="21" s="1"/>
  <c r="AA21" i="21" s="1"/>
  <c r="E22" i="22" s="1"/>
  <c r="K25" i="14"/>
  <c r="H22" i="21" s="1"/>
  <c r="AA22" i="21" s="1"/>
  <c r="E23" i="22" s="1"/>
  <c r="K26" i="14"/>
  <c r="K27" i="14"/>
  <c r="K28" i="14"/>
  <c r="H25" i="21" s="1"/>
  <c r="AA25" i="21" s="1"/>
  <c r="E26" i="22" s="1"/>
  <c r="K29" i="14"/>
  <c r="K30" i="14"/>
  <c r="K31" i="14"/>
  <c r="H28" i="21" s="1"/>
  <c r="AA28" i="21" s="1"/>
  <c r="E29" i="22" s="1"/>
  <c r="K32" i="14"/>
  <c r="H29" i="21" s="1"/>
  <c r="AA29" i="21" s="1"/>
  <c r="E30" i="22" s="1"/>
  <c r="K33" i="14"/>
  <c r="H30" i="21" s="1"/>
  <c r="AA30" i="21" s="1"/>
  <c r="E31" i="22" s="1"/>
  <c r="K34" i="14"/>
  <c r="K35" i="14"/>
  <c r="H32" i="21" s="1"/>
  <c r="AA32" i="21" s="1"/>
  <c r="E33" i="22" s="1"/>
  <c r="K36" i="14"/>
  <c r="K37" i="14"/>
  <c r="H34" i="21" s="1"/>
  <c r="AA34" i="21" s="1"/>
  <c r="E35" i="22" s="1"/>
  <c r="K38" i="14"/>
  <c r="K39" i="14"/>
  <c r="K40" i="14"/>
  <c r="H37" i="21" s="1"/>
  <c r="AA37" i="21" s="1"/>
  <c r="E38" i="22" s="1"/>
  <c r="K41" i="14"/>
  <c r="H38" i="21" s="1"/>
  <c r="AA38" i="21" s="1"/>
  <c r="E39" i="22" s="1"/>
  <c r="K42" i="14"/>
  <c r="H39" i="21" s="1"/>
  <c r="AA39" i="21" s="1"/>
  <c r="E40" i="22" s="1"/>
  <c r="K43" i="14"/>
  <c r="H40" i="21" s="1"/>
  <c r="AA40" i="21" s="1"/>
  <c r="E41" i="22" s="1"/>
  <c r="K44" i="14"/>
  <c r="H41" i="21" s="1"/>
  <c r="AA41" i="21" s="1"/>
  <c r="E42" i="22" s="1"/>
  <c r="K45" i="14"/>
  <c r="H42" i="21" s="1"/>
  <c r="AA42" i="21" s="1"/>
  <c r="E43" i="22" s="1"/>
  <c r="K46" i="14"/>
  <c r="H43" i="21" s="1"/>
  <c r="AA43" i="21" s="1"/>
  <c r="E44" i="22" s="1"/>
  <c r="K47" i="14"/>
  <c r="H44" i="21" s="1"/>
  <c r="AA44" i="21" s="1"/>
  <c r="E45" i="22" s="1"/>
  <c r="K48" i="14"/>
  <c r="H45" i="21" s="1"/>
  <c r="AA45" i="21" s="1"/>
  <c r="E46" i="22" s="1"/>
  <c r="K49" i="14"/>
  <c r="H46" i="21" s="1"/>
  <c r="AA46" i="21" s="1"/>
  <c r="E47" i="22" s="1"/>
  <c r="K50" i="14"/>
  <c r="H47" i="21" s="1"/>
  <c r="AA47" i="21" s="1"/>
  <c r="E48" i="22" s="1"/>
  <c r="K51" i="14"/>
  <c r="H48" i="21" s="1"/>
  <c r="AA5" i="14"/>
  <c r="AA6" i="14"/>
  <c r="AA7" i="14"/>
  <c r="X4" i="21" s="1"/>
  <c r="AA8" i="14"/>
  <c r="AA9" i="14"/>
  <c r="X6" i="21" s="1"/>
  <c r="AA10" i="14"/>
  <c r="AA11" i="14"/>
  <c r="AA12" i="14"/>
  <c r="AA13" i="14"/>
  <c r="AA14" i="14"/>
  <c r="X11" i="21" s="1"/>
  <c r="AA15" i="14"/>
  <c r="AA16" i="14"/>
  <c r="AA17" i="14"/>
  <c r="AA18" i="14"/>
  <c r="X15" i="21" s="1"/>
  <c r="AA19" i="14"/>
  <c r="AA20" i="14"/>
  <c r="AA21" i="14"/>
  <c r="AA22" i="14"/>
  <c r="AA23" i="14"/>
  <c r="AA24" i="14"/>
  <c r="X21" i="21" s="1"/>
  <c r="AA25" i="14"/>
  <c r="X22" i="21" s="1"/>
  <c r="AA26" i="14"/>
  <c r="AA27" i="14"/>
  <c r="AA28" i="14"/>
  <c r="X25" i="21" s="1"/>
  <c r="AA29" i="14"/>
  <c r="AA30" i="14"/>
  <c r="AA31" i="14"/>
  <c r="X28" i="21" s="1"/>
  <c r="AA32" i="14"/>
  <c r="X29" i="21" s="1"/>
  <c r="AA33" i="14"/>
  <c r="X30" i="21" s="1"/>
  <c r="AA34" i="14"/>
  <c r="AA35" i="14"/>
  <c r="X32" i="21" s="1"/>
  <c r="AA36" i="14"/>
  <c r="AA37" i="14"/>
  <c r="X34" i="21" s="1"/>
  <c r="AA38" i="14"/>
  <c r="AA39" i="14"/>
  <c r="AA40" i="14"/>
  <c r="X37" i="21" s="1"/>
  <c r="AA41" i="14"/>
  <c r="X38" i="21" s="1"/>
  <c r="AA42" i="14"/>
  <c r="X39" i="21" s="1"/>
  <c r="AA43" i="14"/>
  <c r="X40" i="21" s="1"/>
  <c r="AA44" i="14"/>
  <c r="X41" i="21" s="1"/>
  <c r="AA45" i="14"/>
  <c r="X42" i="21" s="1"/>
  <c r="AA46" i="14"/>
  <c r="X43" i="21" s="1"/>
  <c r="AA47" i="14"/>
  <c r="X44" i="21" s="1"/>
  <c r="AA48" i="14"/>
  <c r="X45" i="21" s="1"/>
  <c r="AA49" i="14"/>
  <c r="X46" i="21" s="1"/>
  <c r="AA50" i="14"/>
  <c r="X47" i="21" s="1"/>
  <c r="AA51" i="14"/>
  <c r="X48" i="21" s="1"/>
  <c r="Y5" i="14"/>
  <c r="Y6" i="14"/>
  <c r="Y7" i="14"/>
  <c r="V4" i="21" s="1"/>
  <c r="Y8" i="14"/>
  <c r="Y9" i="14"/>
  <c r="V6" i="21" s="1"/>
  <c r="Y10" i="14"/>
  <c r="Y11" i="14"/>
  <c r="Y12" i="14"/>
  <c r="Y13" i="14"/>
  <c r="Y14" i="14"/>
  <c r="V11" i="21" s="1"/>
  <c r="Y15" i="14"/>
  <c r="Y16" i="14"/>
  <c r="Y17" i="14"/>
  <c r="Y18" i="14"/>
  <c r="V15" i="21" s="1"/>
  <c r="Y19" i="14"/>
  <c r="Y20" i="14"/>
  <c r="Y21" i="14"/>
  <c r="Y22" i="14"/>
  <c r="Y23" i="14"/>
  <c r="Y24" i="14"/>
  <c r="V21" i="21" s="1"/>
  <c r="Y25" i="14"/>
  <c r="V22" i="21" s="1"/>
  <c r="Y26" i="14"/>
  <c r="Y27" i="14"/>
  <c r="Y28" i="14"/>
  <c r="V25" i="21" s="1"/>
  <c r="Y29" i="14"/>
  <c r="Y30" i="14"/>
  <c r="Y31" i="14"/>
  <c r="V28" i="21" s="1"/>
  <c r="Y32" i="14"/>
  <c r="V29" i="21" s="1"/>
  <c r="Y33" i="14"/>
  <c r="V30" i="21" s="1"/>
  <c r="Y34" i="14"/>
  <c r="Y35" i="14"/>
  <c r="V32" i="21" s="1"/>
  <c r="Y36" i="14"/>
  <c r="Y37" i="14"/>
  <c r="V34" i="21" s="1"/>
  <c r="Y38" i="14"/>
  <c r="Y39" i="14"/>
  <c r="Y40" i="14"/>
  <c r="V37" i="21" s="1"/>
  <c r="Y41" i="14"/>
  <c r="V38" i="21" s="1"/>
  <c r="Y42" i="14"/>
  <c r="V39" i="21" s="1"/>
  <c r="Y43" i="14"/>
  <c r="V40" i="21" s="1"/>
  <c r="Y44" i="14"/>
  <c r="V41" i="21" s="1"/>
  <c r="Y45" i="14"/>
  <c r="V42" i="21" s="1"/>
  <c r="Y46" i="14"/>
  <c r="V43" i="21" s="1"/>
  <c r="Y47" i="14"/>
  <c r="V44" i="21" s="1"/>
  <c r="Y48" i="14"/>
  <c r="V45" i="21" s="1"/>
  <c r="Y49" i="14"/>
  <c r="V46" i="21" s="1"/>
  <c r="Y50" i="14"/>
  <c r="V47" i="21" s="1"/>
  <c r="Y51" i="14"/>
  <c r="V48" i="21" s="1"/>
  <c r="W5" i="14"/>
  <c r="T2" i="21" s="1"/>
  <c r="AH2" i="21" s="1"/>
  <c r="W6" i="14"/>
  <c r="W7" i="14"/>
  <c r="T4" i="21" s="1"/>
  <c r="AH4" i="21" s="1"/>
  <c r="W8" i="14"/>
  <c r="W9" i="14"/>
  <c r="T6" i="21" s="1"/>
  <c r="AH6" i="21" s="1"/>
  <c r="W10" i="14"/>
  <c r="W11" i="14"/>
  <c r="W12" i="14"/>
  <c r="W13" i="14"/>
  <c r="W14" i="14"/>
  <c r="T11" i="21" s="1"/>
  <c r="AH11" i="21" s="1"/>
  <c r="W15" i="14"/>
  <c r="W16" i="14"/>
  <c r="W17" i="14"/>
  <c r="W18" i="14"/>
  <c r="T15" i="21" s="1"/>
  <c r="AH15" i="21" s="1"/>
  <c r="W19" i="14"/>
  <c r="W20" i="14"/>
  <c r="W21" i="14"/>
  <c r="W22" i="14"/>
  <c r="W23" i="14"/>
  <c r="W24" i="14"/>
  <c r="T21" i="21" s="1"/>
  <c r="AH21" i="21" s="1"/>
  <c r="W25" i="14"/>
  <c r="T22" i="21" s="1"/>
  <c r="AH22" i="21" s="1"/>
  <c r="W26" i="14"/>
  <c r="W27" i="14"/>
  <c r="W28" i="14"/>
  <c r="T25" i="21" s="1"/>
  <c r="AH25" i="21" s="1"/>
  <c r="W29" i="14"/>
  <c r="W30" i="14"/>
  <c r="W31" i="14"/>
  <c r="T28" i="21" s="1"/>
  <c r="AH28" i="21" s="1"/>
  <c r="W32" i="14"/>
  <c r="T29" i="21" s="1"/>
  <c r="AH29" i="21" s="1"/>
  <c r="W33" i="14"/>
  <c r="T30" i="21" s="1"/>
  <c r="AH30" i="21" s="1"/>
  <c r="W34" i="14"/>
  <c r="W35" i="14"/>
  <c r="T32" i="21" s="1"/>
  <c r="AH32" i="21" s="1"/>
  <c r="W36" i="14"/>
  <c r="W37" i="14"/>
  <c r="T34" i="21" s="1"/>
  <c r="AH34" i="21" s="1"/>
  <c r="W38" i="14"/>
  <c r="W39" i="14"/>
  <c r="W40" i="14"/>
  <c r="T37" i="21" s="1"/>
  <c r="AH37" i="21" s="1"/>
  <c r="W41" i="14"/>
  <c r="T38" i="21" s="1"/>
  <c r="AH38" i="21" s="1"/>
  <c r="W42" i="14"/>
  <c r="T39" i="21" s="1"/>
  <c r="AH39" i="21" s="1"/>
  <c r="W43" i="14"/>
  <c r="T40" i="21" s="1"/>
  <c r="AH40" i="21" s="1"/>
  <c r="W44" i="14"/>
  <c r="T41" i="21" s="1"/>
  <c r="AH41" i="21" s="1"/>
  <c r="W45" i="14"/>
  <c r="T42" i="21" s="1"/>
  <c r="AH42" i="21" s="1"/>
  <c r="W46" i="14"/>
  <c r="T43" i="21" s="1"/>
  <c r="AH43" i="21" s="1"/>
  <c r="W47" i="14"/>
  <c r="T44" i="21" s="1"/>
  <c r="AH44" i="21" s="1"/>
  <c r="W48" i="14"/>
  <c r="T45" i="21" s="1"/>
  <c r="AH45" i="21" s="1"/>
  <c r="W49" i="14"/>
  <c r="T46" i="21" s="1"/>
  <c r="AH46" i="21" s="1"/>
  <c r="W50" i="14"/>
  <c r="T47" i="21" s="1"/>
  <c r="AH47" i="21" s="1"/>
  <c r="W51" i="14"/>
  <c r="T48" i="21" s="1"/>
  <c r="AH48" i="21" s="1"/>
  <c r="U5" i="14"/>
  <c r="U6" i="14"/>
  <c r="U7" i="14"/>
  <c r="R4" i="21" s="1"/>
  <c r="AG4" i="21" s="1"/>
  <c r="U8" i="14"/>
  <c r="U9" i="14"/>
  <c r="R6" i="21" s="1"/>
  <c r="AG6" i="21" s="1"/>
  <c r="U10" i="14"/>
  <c r="U11" i="14"/>
  <c r="U12" i="14"/>
  <c r="U13" i="14"/>
  <c r="U14" i="14"/>
  <c r="R11" i="21" s="1"/>
  <c r="AG11" i="21" s="1"/>
  <c r="U15" i="14"/>
  <c r="U16" i="14"/>
  <c r="U17" i="14"/>
  <c r="U18" i="14"/>
  <c r="R15" i="21" s="1"/>
  <c r="AG15" i="21" s="1"/>
  <c r="U19" i="14"/>
  <c r="U20" i="14"/>
  <c r="U21" i="14"/>
  <c r="U22" i="14"/>
  <c r="U23" i="14"/>
  <c r="U24" i="14"/>
  <c r="R21" i="21" s="1"/>
  <c r="AG21" i="21" s="1"/>
  <c r="U25" i="14"/>
  <c r="R22" i="21" s="1"/>
  <c r="AG22" i="21" s="1"/>
  <c r="U26" i="14"/>
  <c r="U27" i="14"/>
  <c r="U28" i="14"/>
  <c r="R25" i="21" s="1"/>
  <c r="AG25" i="21" s="1"/>
  <c r="U29" i="14"/>
  <c r="U30" i="14"/>
  <c r="U31" i="14"/>
  <c r="R28" i="21" s="1"/>
  <c r="AG28" i="21" s="1"/>
  <c r="U32" i="14"/>
  <c r="R29" i="21" s="1"/>
  <c r="AG29" i="21" s="1"/>
  <c r="U33" i="14"/>
  <c r="R30" i="21" s="1"/>
  <c r="AG30" i="21" s="1"/>
  <c r="U34" i="14"/>
  <c r="U35" i="14"/>
  <c r="R32" i="21" s="1"/>
  <c r="AG32" i="21" s="1"/>
  <c r="U36" i="14"/>
  <c r="U37" i="14"/>
  <c r="R34" i="21" s="1"/>
  <c r="AG34" i="21" s="1"/>
  <c r="U38" i="14"/>
  <c r="U39" i="14"/>
  <c r="U40" i="14"/>
  <c r="R37" i="21" s="1"/>
  <c r="AG37" i="21" s="1"/>
  <c r="U41" i="14"/>
  <c r="R38" i="21" s="1"/>
  <c r="AG38" i="21" s="1"/>
  <c r="U42" i="14"/>
  <c r="R39" i="21" s="1"/>
  <c r="AG39" i="21" s="1"/>
  <c r="U43" i="14"/>
  <c r="R40" i="21" s="1"/>
  <c r="AG40" i="21" s="1"/>
  <c r="U44" i="14"/>
  <c r="R41" i="21" s="1"/>
  <c r="AG41" i="21" s="1"/>
  <c r="U45" i="14"/>
  <c r="R42" i="21" s="1"/>
  <c r="AG42" i="21" s="1"/>
  <c r="U46" i="14"/>
  <c r="R43" i="21" s="1"/>
  <c r="AG43" i="21" s="1"/>
  <c r="U47" i="14"/>
  <c r="R44" i="21" s="1"/>
  <c r="AG44" i="21" s="1"/>
  <c r="U48" i="14"/>
  <c r="R45" i="21" s="1"/>
  <c r="AG45" i="21" s="1"/>
  <c r="U49" i="14"/>
  <c r="R46" i="21" s="1"/>
  <c r="AG46" i="21" s="1"/>
  <c r="U50" i="14"/>
  <c r="R47" i="21" s="1"/>
  <c r="AG47" i="21" s="1"/>
  <c r="U51" i="14"/>
  <c r="R48" i="21" s="1"/>
  <c r="AG48" i="21" s="1"/>
  <c r="S5" i="14"/>
  <c r="S6" i="14"/>
  <c r="S7" i="14"/>
  <c r="P4" i="21" s="1"/>
  <c r="S8" i="14"/>
  <c r="S9" i="14"/>
  <c r="P6" i="21" s="1"/>
  <c r="S10" i="14"/>
  <c r="S11" i="14"/>
  <c r="S12" i="14"/>
  <c r="S13" i="14"/>
  <c r="S14" i="14"/>
  <c r="P11" i="21" s="1"/>
  <c r="S15" i="14"/>
  <c r="S16" i="14"/>
  <c r="S17" i="14"/>
  <c r="S18" i="14"/>
  <c r="P15" i="21" s="1"/>
  <c r="S19" i="14"/>
  <c r="S20" i="14"/>
  <c r="S21" i="14"/>
  <c r="S22" i="14"/>
  <c r="S23" i="14"/>
  <c r="S24" i="14"/>
  <c r="P21" i="21" s="1"/>
  <c r="S25" i="14"/>
  <c r="P22" i="21" s="1"/>
  <c r="S26" i="14"/>
  <c r="S27" i="14"/>
  <c r="S28" i="14"/>
  <c r="P25" i="21" s="1"/>
  <c r="S29" i="14"/>
  <c r="S30" i="14"/>
  <c r="S31" i="14"/>
  <c r="P28" i="21" s="1"/>
  <c r="S32" i="14"/>
  <c r="P29" i="21" s="1"/>
  <c r="S33" i="14"/>
  <c r="P30" i="21" s="1"/>
  <c r="S34" i="14"/>
  <c r="S35" i="14"/>
  <c r="P32" i="21" s="1"/>
  <c r="S36" i="14"/>
  <c r="S37" i="14"/>
  <c r="P34" i="21" s="1"/>
  <c r="S38" i="14"/>
  <c r="S39" i="14"/>
  <c r="S40" i="14"/>
  <c r="P37" i="21" s="1"/>
  <c r="S41" i="14"/>
  <c r="P38" i="21" s="1"/>
  <c r="S42" i="14"/>
  <c r="P39" i="21" s="1"/>
  <c r="S43" i="14"/>
  <c r="P40" i="21" s="1"/>
  <c r="S44" i="14"/>
  <c r="P41" i="21" s="1"/>
  <c r="S45" i="14"/>
  <c r="P42" i="21" s="1"/>
  <c r="S46" i="14"/>
  <c r="P43" i="21" s="1"/>
  <c r="S47" i="14"/>
  <c r="P44" i="21" s="1"/>
  <c r="S48" i="14"/>
  <c r="P45" i="21" s="1"/>
  <c r="S49" i="14"/>
  <c r="P46" i="21" s="1"/>
  <c r="S50" i="14"/>
  <c r="P47" i="21" s="1"/>
  <c r="S51" i="14"/>
  <c r="P48" i="21" s="1"/>
  <c r="Q5" i="14"/>
  <c r="Q6" i="14"/>
  <c r="Q7" i="14"/>
  <c r="N4" i="21" s="1"/>
  <c r="AE4" i="21" s="1"/>
  <c r="I5" i="22" s="1"/>
  <c r="Q8" i="14"/>
  <c r="Q9" i="14"/>
  <c r="N6" i="21" s="1"/>
  <c r="AE6" i="21" s="1"/>
  <c r="I7" i="22" s="1"/>
  <c r="Q10" i="14"/>
  <c r="Q11" i="14"/>
  <c r="Q12" i="14"/>
  <c r="Q13" i="14"/>
  <c r="Q14" i="14"/>
  <c r="N11" i="21" s="1"/>
  <c r="AE11" i="21" s="1"/>
  <c r="I12" i="22" s="1"/>
  <c r="Q15" i="14"/>
  <c r="Q16" i="14"/>
  <c r="Q17" i="14"/>
  <c r="Q18" i="14"/>
  <c r="N15" i="21" s="1"/>
  <c r="AE15" i="21" s="1"/>
  <c r="I16" i="22" s="1"/>
  <c r="Q19" i="14"/>
  <c r="Q20" i="14"/>
  <c r="Q21" i="14"/>
  <c r="Q22" i="14"/>
  <c r="Q23" i="14"/>
  <c r="Q24" i="14"/>
  <c r="N21" i="21" s="1"/>
  <c r="AE21" i="21" s="1"/>
  <c r="I22" i="22" s="1"/>
  <c r="Q25" i="14"/>
  <c r="N22" i="21" s="1"/>
  <c r="AE22" i="21" s="1"/>
  <c r="I23" i="22" s="1"/>
  <c r="Q26" i="14"/>
  <c r="Q27" i="14"/>
  <c r="Q28" i="14"/>
  <c r="N25" i="21" s="1"/>
  <c r="AE25" i="21" s="1"/>
  <c r="I26" i="22" s="1"/>
  <c r="Q29" i="14"/>
  <c r="Q30" i="14"/>
  <c r="Q31" i="14"/>
  <c r="N28" i="21" s="1"/>
  <c r="AE28" i="21" s="1"/>
  <c r="I29" i="22" s="1"/>
  <c r="Q32" i="14"/>
  <c r="N29" i="21" s="1"/>
  <c r="AE29" i="21" s="1"/>
  <c r="I30" i="22" s="1"/>
  <c r="Q33" i="14"/>
  <c r="N30" i="21" s="1"/>
  <c r="AE30" i="21" s="1"/>
  <c r="I31" i="22" s="1"/>
  <c r="Q34" i="14"/>
  <c r="Q35" i="14"/>
  <c r="N32" i="21" s="1"/>
  <c r="AE32" i="21" s="1"/>
  <c r="I33" i="22" s="1"/>
  <c r="Q36" i="14"/>
  <c r="Q37" i="14"/>
  <c r="N34" i="21" s="1"/>
  <c r="AE34" i="21" s="1"/>
  <c r="I35" i="22" s="1"/>
  <c r="Q38" i="14"/>
  <c r="Q39" i="14"/>
  <c r="Q40" i="14"/>
  <c r="N37" i="21" s="1"/>
  <c r="AE37" i="21" s="1"/>
  <c r="I38" i="22" s="1"/>
  <c r="Q41" i="14"/>
  <c r="N38" i="21" s="1"/>
  <c r="AE38" i="21" s="1"/>
  <c r="I39" i="22" s="1"/>
  <c r="Q42" i="14"/>
  <c r="N39" i="21" s="1"/>
  <c r="AE39" i="21" s="1"/>
  <c r="I40" i="22" s="1"/>
  <c r="Q43" i="14"/>
  <c r="N40" i="21" s="1"/>
  <c r="AE40" i="21" s="1"/>
  <c r="I41" i="22" s="1"/>
  <c r="Q44" i="14"/>
  <c r="N41" i="21" s="1"/>
  <c r="AE41" i="21" s="1"/>
  <c r="I42" i="22" s="1"/>
  <c r="Q45" i="14"/>
  <c r="N42" i="21" s="1"/>
  <c r="AE42" i="21" s="1"/>
  <c r="I43" i="22" s="1"/>
  <c r="Q46" i="14"/>
  <c r="N43" i="21" s="1"/>
  <c r="AE43" i="21" s="1"/>
  <c r="I44" i="22" s="1"/>
  <c r="Q47" i="14"/>
  <c r="N44" i="21" s="1"/>
  <c r="AE44" i="21" s="1"/>
  <c r="I45" i="22" s="1"/>
  <c r="Q48" i="14"/>
  <c r="N45" i="21" s="1"/>
  <c r="AE45" i="21" s="1"/>
  <c r="I46" i="22" s="1"/>
  <c r="Q49" i="14"/>
  <c r="N46" i="21" s="1"/>
  <c r="AE46" i="21" s="1"/>
  <c r="I47" i="22" s="1"/>
  <c r="Q50" i="14"/>
  <c r="N47" i="21" s="1"/>
  <c r="AE47" i="21" s="1"/>
  <c r="I48" i="22" s="1"/>
  <c r="Q51" i="14"/>
  <c r="N48" i="21" s="1"/>
  <c r="AE48" i="21" s="1"/>
  <c r="I49" i="22" s="1"/>
  <c r="O5" i="14"/>
  <c r="O6" i="14"/>
  <c r="O7" i="14"/>
  <c r="L4" i="21" s="1"/>
  <c r="AD4" i="21" s="1"/>
  <c r="H5" i="22" s="1"/>
  <c r="O8" i="14"/>
  <c r="O9" i="14"/>
  <c r="L6" i="21" s="1"/>
  <c r="AD6" i="21" s="1"/>
  <c r="H7" i="22" s="1"/>
  <c r="O10" i="14"/>
  <c r="O11" i="14"/>
  <c r="O12" i="14"/>
  <c r="O13" i="14"/>
  <c r="O14" i="14"/>
  <c r="L11" i="21" s="1"/>
  <c r="AD11" i="21" s="1"/>
  <c r="H12" i="22" s="1"/>
  <c r="O15" i="14"/>
  <c r="O16" i="14"/>
  <c r="O17" i="14"/>
  <c r="L14" i="21" s="1"/>
  <c r="O18" i="14"/>
  <c r="L15" i="21" s="1"/>
  <c r="AD15" i="21" s="1"/>
  <c r="H16" i="22" s="1"/>
  <c r="O19" i="14"/>
  <c r="O20" i="14"/>
  <c r="O21" i="14"/>
  <c r="O22" i="14"/>
  <c r="O23" i="14"/>
  <c r="O24" i="14"/>
  <c r="L21" i="21" s="1"/>
  <c r="AD21" i="21" s="1"/>
  <c r="H22" i="22" s="1"/>
  <c r="O25" i="14"/>
  <c r="L22" i="21" s="1"/>
  <c r="AD22" i="21" s="1"/>
  <c r="H23" i="22" s="1"/>
  <c r="O26" i="14"/>
  <c r="O27" i="14"/>
  <c r="O28" i="14"/>
  <c r="L25" i="21" s="1"/>
  <c r="AD25" i="21" s="1"/>
  <c r="H26" i="22" s="1"/>
  <c r="O29" i="14"/>
  <c r="O30" i="14"/>
  <c r="O31" i="14"/>
  <c r="L28" i="21" s="1"/>
  <c r="AD28" i="21" s="1"/>
  <c r="H29" i="22" s="1"/>
  <c r="O32" i="14"/>
  <c r="L29" i="21" s="1"/>
  <c r="AD29" i="21" s="1"/>
  <c r="H30" i="22" s="1"/>
  <c r="O33" i="14"/>
  <c r="L30" i="21" s="1"/>
  <c r="AD30" i="21" s="1"/>
  <c r="H31" i="22" s="1"/>
  <c r="O34" i="14"/>
  <c r="O35" i="14"/>
  <c r="L32" i="21" s="1"/>
  <c r="AD32" i="21" s="1"/>
  <c r="H33" i="22" s="1"/>
  <c r="O36" i="14"/>
  <c r="O37" i="14"/>
  <c r="L34" i="21" s="1"/>
  <c r="AD34" i="21" s="1"/>
  <c r="H35" i="22" s="1"/>
  <c r="O38" i="14"/>
  <c r="O39" i="14"/>
  <c r="O40" i="14"/>
  <c r="L37" i="21" s="1"/>
  <c r="AD37" i="21" s="1"/>
  <c r="H38" i="22" s="1"/>
  <c r="O41" i="14"/>
  <c r="L38" i="21" s="1"/>
  <c r="AD38" i="21" s="1"/>
  <c r="H39" i="22" s="1"/>
  <c r="O42" i="14"/>
  <c r="L39" i="21" s="1"/>
  <c r="AD39" i="21" s="1"/>
  <c r="H40" i="22" s="1"/>
  <c r="O43" i="14"/>
  <c r="L40" i="21" s="1"/>
  <c r="AD40" i="21" s="1"/>
  <c r="H41" i="22" s="1"/>
  <c r="O44" i="14"/>
  <c r="L41" i="21" s="1"/>
  <c r="AD41" i="21" s="1"/>
  <c r="H42" i="22" s="1"/>
  <c r="O45" i="14"/>
  <c r="L42" i="21" s="1"/>
  <c r="AD42" i="21" s="1"/>
  <c r="H43" i="22" s="1"/>
  <c r="O46" i="14"/>
  <c r="L43" i="21" s="1"/>
  <c r="AD43" i="21" s="1"/>
  <c r="H44" i="22" s="1"/>
  <c r="O47" i="14"/>
  <c r="L44" i="21" s="1"/>
  <c r="AD44" i="21" s="1"/>
  <c r="H45" i="22" s="1"/>
  <c r="O48" i="14"/>
  <c r="L45" i="21" s="1"/>
  <c r="AD45" i="21" s="1"/>
  <c r="H46" i="22" s="1"/>
  <c r="O49" i="14"/>
  <c r="L46" i="21" s="1"/>
  <c r="AD46" i="21" s="1"/>
  <c r="H47" i="22" s="1"/>
  <c r="O50" i="14"/>
  <c r="L47" i="21" s="1"/>
  <c r="AD47" i="21" s="1"/>
  <c r="H48" i="22" s="1"/>
  <c r="O51" i="14"/>
  <c r="L48" i="21" s="1"/>
  <c r="AD48" i="21" s="1"/>
  <c r="H49" i="22" s="1"/>
  <c r="AA48" i="21" l="1"/>
  <c r="E49" i="22" s="1"/>
  <c r="AF15" i="21"/>
  <c r="AF41" i="21"/>
  <c r="AI41" i="21"/>
  <c r="AF48" i="21"/>
  <c r="AF47" i="21"/>
  <c r="AF39" i="21"/>
  <c r="AF46" i="21"/>
  <c r="AF38" i="21"/>
  <c r="AF30" i="21"/>
  <c r="AF22" i="21"/>
  <c r="AF6" i="21"/>
  <c r="AF34" i="21"/>
  <c r="AF32" i="21"/>
  <c r="AF45" i="21"/>
  <c r="AF37" i="21"/>
  <c r="AF29" i="21"/>
  <c r="AF21" i="21"/>
  <c r="AF42" i="21"/>
  <c r="AF40" i="21"/>
  <c r="AF4" i="21"/>
  <c r="AF25" i="21"/>
  <c r="AF44" i="21"/>
  <c r="AF28" i="21"/>
  <c r="AF43" i="21"/>
  <c r="AF11" i="21"/>
  <c r="AL44" i="21"/>
  <c r="AM44" i="21" s="1"/>
  <c r="L45" i="22" s="1"/>
  <c r="AL4" i="21"/>
  <c r="AM4" i="21" s="1"/>
  <c r="L5" i="22" s="1"/>
  <c r="AL28" i="21"/>
  <c r="AM28" i="21" s="1"/>
  <c r="L29" i="22" s="1"/>
  <c r="AL48" i="21"/>
  <c r="AM48" i="21" s="1"/>
  <c r="L49" i="22" s="1"/>
  <c r="AL40" i="21"/>
  <c r="AM40" i="21" s="1"/>
  <c r="L41" i="22" s="1"/>
  <c r="AL32" i="21"/>
  <c r="AM32" i="21" s="1"/>
  <c r="L33" i="22" s="1"/>
  <c r="AL41" i="21"/>
  <c r="AM41" i="21" s="1"/>
  <c r="L42" i="22" s="1"/>
  <c r="AL25" i="21"/>
  <c r="AM25" i="21" s="1"/>
  <c r="L26" i="22" s="1"/>
  <c r="AL45" i="21"/>
  <c r="AM45" i="21" s="1"/>
  <c r="L46" i="22" s="1"/>
  <c r="AL46" i="21"/>
  <c r="AM46" i="21" s="1"/>
  <c r="L47" i="22" s="1"/>
  <c r="AL38" i="21"/>
  <c r="AM38" i="21" s="1"/>
  <c r="L39" i="22" s="1"/>
  <c r="AL30" i="21"/>
  <c r="AM30" i="21" s="1"/>
  <c r="L31" i="22" s="1"/>
  <c r="AL22" i="21"/>
  <c r="AM22" i="21" s="1"/>
  <c r="L23" i="22" s="1"/>
  <c r="AL6" i="21"/>
  <c r="AM6" i="21" s="1"/>
  <c r="L7" i="22" s="1"/>
  <c r="AL37" i="21"/>
  <c r="AM37" i="21" s="1"/>
  <c r="L38" i="22" s="1"/>
  <c r="AL29" i="21"/>
  <c r="AM29" i="21" s="1"/>
  <c r="L30" i="22" s="1"/>
  <c r="AL21" i="21"/>
  <c r="AM21" i="21" s="1"/>
  <c r="L22" i="22" s="1"/>
  <c r="AL42" i="21"/>
  <c r="AM42" i="21" s="1"/>
  <c r="L43" i="22" s="1"/>
  <c r="AL34" i="21"/>
  <c r="AM34" i="21" s="1"/>
  <c r="L35" i="22" s="1"/>
  <c r="AL43" i="21"/>
  <c r="AM43" i="21" s="1"/>
  <c r="L44" i="22" s="1"/>
  <c r="AL11" i="21"/>
  <c r="AM11" i="21" s="1"/>
  <c r="L12" i="22" s="1"/>
  <c r="AL47" i="21"/>
  <c r="AM47" i="21" s="1"/>
  <c r="L48" i="22" s="1"/>
  <c r="AL39" i="21"/>
  <c r="AM39" i="21" s="1"/>
  <c r="L40" i="22" s="1"/>
  <c r="AL15" i="21"/>
  <c r="AM15" i="21" s="1"/>
  <c r="L16" i="22" s="1"/>
  <c r="L36" i="21"/>
  <c r="AD36" i="21" s="1"/>
  <c r="H37" i="22" s="1"/>
  <c r="L35" i="21"/>
  <c r="AD35" i="21" s="1"/>
  <c r="H36" i="22" s="1"/>
  <c r="L33" i="21"/>
  <c r="AD33" i="21" s="1"/>
  <c r="H34" i="22" s="1"/>
  <c r="L31" i="21"/>
  <c r="AD31" i="21" s="1"/>
  <c r="H32" i="22" s="1"/>
  <c r="L27" i="21"/>
  <c r="AD27" i="21" s="1"/>
  <c r="H28" i="22" s="1"/>
  <c r="L26" i="21"/>
  <c r="AD26" i="21" s="1"/>
  <c r="H27" i="22" s="1"/>
  <c r="L24" i="21"/>
  <c r="AD24" i="21" s="1"/>
  <c r="H25" i="22" s="1"/>
  <c r="L23" i="21"/>
  <c r="AD23" i="21" s="1"/>
  <c r="H24" i="22" s="1"/>
  <c r="L20" i="21"/>
  <c r="AD20" i="21" s="1"/>
  <c r="H21" i="22" s="1"/>
  <c r="L19" i="21"/>
  <c r="AD19" i="21" s="1"/>
  <c r="H20" i="22" s="1"/>
  <c r="L18" i="21"/>
  <c r="AD18" i="21" s="1"/>
  <c r="H19" i="22" s="1"/>
  <c r="L17" i="21"/>
  <c r="AD17" i="21" s="1"/>
  <c r="H18" i="22" s="1"/>
  <c r="L16" i="21"/>
  <c r="AD16" i="21" s="1"/>
  <c r="H17" i="22" s="1"/>
  <c r="AD14" i="21"/>
  <c r="H15" i="22" s="1"/>
  <c r="L13" i="21"/>
  <c r="AD13" i="21" s="1"/>
  <c r="H14" i="22" s="1"/>
  <c r="L12" i="21"/>
  <c r="AD12" i="21" s="1"/>
  <c r="H13" i="22" s="1"/>
  <c r="L10" i="21"/>
  <c r="AD10" i="21" s="1"/>
  <c r="H11" i="22" s="1"/>
  <c r="L9" i="21"/>
  <c r="AD9" i="21" s="1"/>
  <c r="H10" i="22" s="1"/>
  <c r="L8" i="21"/>
  <c r="AD8" i="21" s="1"/>
  <c r="H9" i="22" s="1"/>
  <c r="L7" i="21"/>
  <c r="AD7" i="21" s="1"/>
  <c r="H8" i="22" s="1"/>
  <c r="L5" i="21"/>
  <c r="AD5" i="21" s="1"/>
  <c r="H6" i="22" s="1"/>
  <c r="L3" i="21"/>
  <c r="AD3" i="21" s="1"/>
  <c r="H4" i="22" s="1"/>
  <c r="L2" i="21"/>
  <c r="AD2" i="21" s="1"/>
  <c r="H3" i="22" s="1"/>
  <c r="N36" i="21"/>
  <c r="AE36" i="21" s="1"/>
  <c r="I37" i="22" s="1"/>
  <c r="N35" i="21"/>
  <c r="AE35" i="21" s="1"/>
  <c r="I36" i="22" s="1"/>
  <c r="N33" i="21"/>
  <c r="AE33" i="21" s="1"/>
  <c r="I34" i="22" s="1"/>
  <c r="N31" i="21"/>
  <c r="AE31" i="21" s="1"/>
  <c r="I32" i="22" s="1"/>
  <c r="N27" i="21"/>
  <c r="AE27" i="21" s="1"/>
  <c r="I28" i="22" s="1"/>
  <c r="N26" i="21"/>
  <c r="AE26" i="21" s="1"/>
  <c r="I27" i="22" s="1"/>
  <c r="N24" i="21"/>
  <c r="AE24" i="21" s="1"/>
  <c r="I25" i="22" s="1"/>
  <c r="N23" i="21"/>
  <c r="AE23" i="21" s="1"/>
  <c r="I24" i="22" s="1"/>
  <c r="N20" i="21"/>
  <c r="AE20" i="21" s="1"/>
  <c r="I21" i="22" s="1"/>
  <c r="N19" i="21"/>
  <c r="AE19" i="21" s="1"/>
  <c r="I20" i="22" s="1"/>
  <c r="N18" i="21"/>
  <c r="AE18" i="21" s="1"/>
  <c r="I19" i="22" s="1"/>
  <c r="N17" i="21"/>
  <c r="AE17" i="21" s="1"/>
  <c r="I18" i="22" s="1"/>
  <c r="N16" i="21"/>
  <c r="AE16" i="21" s="1"/>
  <c r="I17" i="22" s="1"/>
  <c r="N14" i="21"/>
  <c r="AE14" i="21" s="1"/>
  <c r="I15" i="22" s="1"/>
  <c r="N13" i="21"/>
  <c r="AE13" i="21" s="1"/>
  <c r="I14" i="22" s="1"/>
  <c r="N12" i="21"/>
  <c r="AE12" i="21" s="1"/>
  <c r="I13" i="22" s="1"/>
  <c r="N10" i="21"/>
  <c r="AE10" i="21" s="1"/>
  <c r="I11" i="22" s="1"/>
  <c r="N9" i="21"/>
  <c r="AE9" i="21" s="1"/>
  <c r="I10" i="22" s="1"/>
  <c r="N8" i="21"/>
  <c r="AE8" i="21" s="1"/>
  <c r="I9" i="22" s="1"/>
  <c r="N7" i="21"/>
  <c r="AE7" i="21" s="1"/>
  <c r="I8" i="22" s="1"/>
  <c r="N5" i="21"/>
  <c r="AE5" i="21" s="1"/>
  <c r="I6" i="22" s="1"/>
  <c r="N3" i="21"/>
  <c r="AE3" i="21" s="1"/>
  <c r="I4" i="22" s="1"/>
  <c r="N2" i="21"/>
  <c r="AE2" i="21" s="1"/>
  <c r="I3" i="22" s="1"/>
  <c r="P36" i="21"/>
  <c r="P35" i="21"/>
  <c r="P33" i="21"/>
  <c r="P31" i="21"/>
  <c r="P27" i="21"/>
  <c r="P26" i="21"/>
  <c r="P24" i="21"/>
  <c r="P23" i="21"/>
  <c r="P20" i="21"/>
  <c r="P19" i="21"/>
  <c r="P18" i="21"/>
  <c r="P17" i="21"/>
  <c r="P16" i="21"/>
  <c r="P14" i="21"/>
  <c r="P13" i="21"/>
  <c r="P12" i="21"/>
  <c r="P10" i="21"/>
  <c r="P9" i="21"/>
  <c r="P8" i="21"/>
  <c r="P7" i="21"/>
  <c r="P5" i="21"/>
  <c r="P3" i="21"/>
  <c r="P2" i="21"/>
  <c r="AF2" i="21" s="1"/>
  <c r="R36" i="21"/>
  <c r="AG36" i="21" s="1"/>
  <c r="R35" i="21"/>
  <c r="AG35" i="21" s="1"/>
  <c r="R33" i="21"/>
  <c r="AG33" i="21" s="1"/>
  <c r="R31" i="21"/>
  <c r="AG31" i="21" s="1"/>
  <c r="R27" i="21"/>
  <c r="AG27" i="21" s="1"/>
  <c r="R26" i="21"/>
  <c r="AG26" i="21" s="1"/>
  <c r="R24" i="21"/>
  <c r="AG24" i="21" s="1"/>
  <c r="R23" i="21"/>
  <c r="AG23" i="21" s="1"/>
  <c r="R20" i="21"/>
  <c r="AG20" i="21" s="1"/>
  <c r="R19" i="21"/>
  <c r="AG19" i="21" s="1"/>
  <c r="R18" i="21"/>
  <c r="AG18" i="21" s="1"/>
  <c r="R17" i="21"/>
  <c r="AG17" i="21" s="1"/>
  <c r="R16" i="21"/>
  <c r="AG16" i="21" s="1"/>
  <c r="R14" i="21"/>
  <c r="AG14" i="21" s="1"/>
  <c r="R13" i="21"/>
  <c r="AG13" i="21" s="1"/>
  <c r="R12" i="21"/>
  <c r="AG12" i="21" s="1"/>
  <c r="R10" i="21"/>
  <c r="AG10" i="21" s="1"/>
  <c r="R9" i="21"/>
  <c r="AG9" i="21" s="1"/>
  <c r="R8" i="21"/>
  <c r="AG8" i="21" s="1"/>
  <c r="R7" i="21"/>
  <c r="AG7" i="21" s="1"/>
  <c r="R5" i="21"/>
  <c r="AG5" i="21" s="1"/>
  <c r="R3" i="21"/>
  <c r="AG3" i="21" s="1"/>
  <c r="R2" i="21"/>
  <c r="AG2" i="21" s="1"/>
  <c r="T36" i="21"/>
  <c r="AH36" i="21" s="1"/>
  <c r="T35" i="21"/>
  <c r="AH35" i="21" s="1"/>
  <c r="T33" i="21"/>
  <c r="AH33" i="21" s="1"/>
  <c r="T31" i="21"/>
  <c r="AH31" i="21" s="1"/>
  <c r="T27" i="21"/>
  <c r="AH27" i="21" s="1"/>
  <c r="T26" i="21"/>
  <c r="AH26" i="21" s="1"/>
  <c r="T24" i="21"/>
  <c r="AH24" i="21" s="1"/>
  <c r="T23" i="21"/>
  <c r="AH23" i="21" s="1"/>
  <c r="T20" i="21"/>
  <c r="AH20" i="21" s="1"/>
  <c r="T19" i="21"/>
  <c r="AH19" i="21" s="1"/>
  <c r="T18" i="21"/>
  <c r="AH18" i="21" s="1"/>
  <c r="T17" i="21"/>
  <c r="AH17" i="21" s="1"/>
  <c r="T16" i="21"/>
  <c r="AH16" i="21" s="1"/>
  <c r="T14" i="21"/>
  <c r="AH14" i="21" s="1"/>
  <c r="T13" i="21"/>
  <c r="AH13" i="21" s="1"/>
  <c r="T12" i="21"/>
  <c r="AH12" i="21" s="1"/>
  <c r="T10" i="21"/>
  <c r="AH10" i="21" s="1"/>
  <c r="T9" i="21"/>
  <c r="AH9" i="21" s="1"/>
  <c r="T8" i="21"/>
  <c r="AH8" i="21" s="1"/>
  <c r="T7" i="21"/>
  <c r="AH7" i="21" s="1"/>
  <c r="T5" i="21"/>
  <c r="AH5" i="21" s="1"/>
  <c r="T3" i="21"/>
  <c r="AH3" i="21" s="1"/>
  <c r="V36" i="21"/>
  <c r="V35" i="21"/>
  <c r="V33" i="21"/>
  <c r="V31" i="21"/>
  <c r="V27" i="21"/>
  <c r="V26" i="21"/>
  <c r="V24" i="21"/>
  <c r="V23" i="21"/>
  <c r="V20" i="21"/>
  <c r="V19" i="21"/>
  <c r="V18" i="21"/>
  <c r="V17" i="21"/>
  <c r="V16" i="21"/>
  <c r="V14" i="21"/>
  <c r="V13" i="21"/>
  <c r="V12" i="21"/>
  <c r="V10" i="21"/>
  <c r="V9" i="21"/>
  <c r="V8" i="21"/>
  <c r="V7" i="21"/>
  <c r="V5" i="21"/>
  <c r="V3" i="21"/>
  <c r="V2" i="21"/>
  <c r="X36" i="21"/>
  <c r="X35" i="21"/>
  <c r="X33" i="21"/>
  <c r="X31" i="21"/>
  <c r="X27" i="21"/>
  <c r="X26" i="21"/>
  <c r="X24" i="21"/>
  <c r="X23" i="21"/>
  <c r="X20" i="21"/>
  <c r="X19" i="21"/>
  <c r="X18" i="21"/>
  <c r="X17" i="21"/>
  <c r="X16" i="21"/>
  <c r="X14" i="21"/>
  <c r="X13" i="21"/>
  <c r="X12" i="21"/>
  <c r="X10" i="21"/>
  <c r="X9" i="21"/>
  <c r="X8" i="21"/>
  <c r="X7" i="21"/>
  <c r="X5" i="21"/>
  <c r="X3" i="21"/>
  <c r="X2" i="21"/>
  <c r="H36" i="21"/>
  <c r="AA36" i="21" s="1"/>
  <c r="E37" i="22" s="1"/>
  <c r="H35" i="21"/>
  <c r="AA35" i="21" s="1"/>
  <c r="E36" i="22" s="1"/>
  <c r="H33" i="21"/>
  <c r="AA33" i="21" s="1"/>
  <c r="E34" i="22" s="1"/>
  <c r="H31" i="21"/>
  <c r="AA31" i="21" s="1"/>
  <c r="E32" i="22" s="1"/>
  <c r="H27" i="21"/>
  <c r="AA27" i="21" s="1"/>
  <c r="E28" i="22" s="1"/>
  <c r="H26" i="21"/>
  <c r="AA26" i="21" s="1"/>
  <c r="E27" i="22" s="1"/>
  <c r="H24" i="21"/>
  <c r="AA24" i="21" s="1"/>
  <c r="E25" i="22" s="1"/>
  <c r="H23" i="21"/>
  <c r="AA23" i="21" s="1"/>
  <c r="E24" i="22" s="1"/>
  <c r="H20" i="21"/>
  <c r="AA20" i="21" s="1"/>
  <c r="E21" i="22" s="1"/>
  <c r="H19" i="21"/>
  <c r="AA19" i="21" s="1"/>
  <c r="E20" i="22" s="1"/>
  <c r="H18" i="21"/>
  <c r="AA18" i="21" s="1"/>
  <c r="E19" i="22" s="1"/>
  <c r="H17" i="21"/>
  <c r="AA17" i="21" s="1"/>
  <c r="E18" i="22" s="1"/>
  <c r="H16" i="21"/>
  <c r="AA16" i="21" s="1"/>
  <c r="E17" i="22" s="1"/>
  <c r="H14" i="21"/>
  <c r="AA14" i="21" s="1"/>
  <c r="E15" i="22" s="1"/>
  <c r="H13" i="21"/>
  <c r="AA13" i="21" s="1"/>
  <c r="E14" i="22" s="1"/>
  <c r="H12" i="21"/>
  <c r="AA12" i="21" s="1"/>
  <c r="E13" i="22" s="1"/>
  <c r="H10" i="21"/>
  <c r="AA10" i="21" s="1"/>
  <c r="E11" i="22" s="1"/>
  <c r="H9" i="21"/>
  <c r="AA9" i="21" s="1"/>
  <c r="E10" i="22" s="1"/>
  <c r="H8" i="21"/>
  <c r="AA8" i="21" s="1"/>
  <c r="E9" i="22" s="1"/>
  <c r="H7" i="21"/>
  <c r="AA7" i="21" s="1"/>
  <c r="E8" i="22" s="1"/>
  <c r="H5" i="21"/>
  <c r="AA5" i="21" s="1"/>
  <c r="E6" i="22" s="1"/>
  <c r="H3" i="21"/>
  <c r="AA3" i="21" s="1"/>
  <c r="E4" i="22" s="1"/>
  <c r="H2" i="21"/>
  <c r="J36" i="21"/>
  <c r="AB36" i="21" s="1"/>
  <c r="F37" i="22" s="1"/>
  <c r="J35" i="21"/>
  <c r="AB35" i="21" s="1"/>
  <c r="F36" i="22" s="1"/>
  <c r="J33" i="21"/>
  <c r="AB33" i="21" s="1"/>
  <c r="F34" i="22" s="1"/>
  <c r="J31" i="21"/>
  <c r="AB31" i="21" s="1"/>
  <c r="F32" i="22" s="1"/>
  <c r="J27" i="21"/>
  <c r="AB27" i="21" s="1"/>
  <c r="F28" i="22" s="1"/>
  <c r="J26" i="21"/>
  <c r="AB26" i="21" s="1"/>
  <c r="F27" i="22" s="1"/>
  <c r="J24" i="21"/>
  <c r="AB24" i="21" s="1"/>
  <c r="F25" i="22" s="1"/>
  <c r="J23" i="21"/>
  <c r="AB23" i="21" s="1"/>
  <c r="F24" i="22" s="1"/>
  <c r="J20" i="21"/>
  <c r="AB20" i="21" s="1"/>
  <c r="F21" i="22" s="1"/>
  <c r="J19" i="21"/>
  <c r="AB19" i="21" s="1"/>
  <c r="F20" i="22" s="1"/>
  <c r="J18" i="21"/>
  <c r="AB18" i="21" s="1"/>
  <c r="F19" i="22" s="1"/>
  <c r="J17" i="21"/>
  <c r="AB17" i="21" s="1"/>
  <c r="F18" i="22" s="1"/>
  <c r="J16" i="21"/>
  <c r="AB16" i="21" s="1"/>
  <c r="F17" i="22" s="1"/>
  <c r="J14" i="21"/>
  <c r="AB14" i="21" s="1"/>
  <c r="F15" i="22" s="1"/>
  <c r="J13" i="21"/>
  <c r="AB13" i="21" s="1"/>
  <c r="F14" i="22" s="1"/>
  <c r="J12" i="21"/>
  <c r="AB12" i="21" s="1"/>
  <c r="F13" i="22" s="1"/>
  <c r="J10" i="21"/>
  <c r="AB10" i="21" s="1"/>
  <c r="F11" i="22" s="1"/>
  <c r="J9" i="21"/>
  <c r="AB9" i="21" s="1"/>
  <c r="F10" i="22" s="1"/>
  <c r="J8" i="21"/>
  <c r="AB8" i="21" s="1"/>
  <c r="F9" i="22" s="1"/>
  <c r="J7" i="21"/>
  <c r="AB7" i="21" s="1"/>
  <c r="F8" i="22" s="1"/>
  <c r="J5" i="21"/>
  <c r="AB5" i="21" s="1"/>
  <c r="F6" i="22" s="1"/>
  <c r="J3" i="21"/>
  <c r="AB3" i="21" s="1"/>
  <c r="F4" i="22" s="1"/>
  <c r="J2" i="21"/>
  <c r="AB2" i="21" s="1"/>
  <c r="F3" i="22" s="1"/>
  <c r="AA2" i="21" l="1"/>
  <c r="E3" i="22" s="1"/>
  <c r="AJ41" i="21"/>
  <c r="K42" i="22" s="1"/>
  <c r="J42" i="22"/>
  <c r="AO15" i="21"/>
  <c r="N16" i="22" s="1"/>
  <c r="AO39" i="21"/>
  <c r="N40" i="22" s="1"/>
  <c r="AO47" i="21"/>
  <c r="N48" i="22" s="1"/>
  <c r="AO11" i="21"/>
  <c r="N12" i="22" s="1"/>
  <c r="AO43" i="21"/>
  <c r="N44" i="22" s="1"/>
  <c r="AO34" i="21"/>
  <c r="N35" i="22" s="1"/>
  <c r="AO42" i="21"/>
  <c r="N43" i="22" s="1"/>
  <c r="AO21" i="21"/>
  <c r="N22" i="22" s="1"/>
  <c r="AO29" i="21"/>
  <c r="N30" i="22" s="1"/>
  <c r="AO37" i="21"/>
  <c r="N38" i="22" s="1"/>
  <c r="AO6" i="21"/>
  <c r="N7" i="22" s="1"/>
  <c r="AO22" i="21"/>
  <c r="N23" i="22" s="1"/>
  <c r="AO30" i="21"/>
  <c r="N31" i="22" s="1"/>
  <c r="AO38" i="21"/>
  <c r="N39" i="22" s="1"/>
  <c r="AO46" i="21"/>
  <c r="N47" i="22" s="1"/>
  <c r="AO45" i="21"/>
  <c r="N46" i="22" s="1"/>
  <c r="AO25" i="21"/>
  <c r="N26" i="22" s="1"/>
  <c r="AO41" i="21"/>
  <c r="N42" i="22" s="1"/>
  <c r="AO32" i="21"/>
  <c r="N33" i="22" s="1"/>
  <c r="AO40" i="21"/>
  <c r="N41" i="22" s="1"/>
  <c r="AO48" i="21"/>
  <c r="N49" i="22" s="1"/>
  <c r="AO28" i="21"/>
  <c r="N29" i="22" s="1"/>
  <c r="AO4" i="21"/>
  <c r="N5" i="22" s="1"/>
  <c r="AO44" i="21"/>
  <c r="N45" i="22" s="1"/>
  <c r="AI29" i="21"/>
  <c r="AI25" i="21"/>
  <c r="AI37" i="21"/>
  <c r="AI45" i="21"/>
  <c r="AI11" i="21"/>
  <c r="AI39" i="21"/>
  <c r="AI43" i="21"/>
  <c r="AF3" i="21"/>
  <c r="AF5" i="21"/>
  <c r="AF16" i="21"/>
  <c r="AF27" i="21"/>
  <c r="AI21" i="21"/>
  <c r="AI15" i="21"/>
  <c r="AF13" i="21"/>
  <c r="AI32" i="21"/>
  <c r="AF26" i="21"/>
  <c r="AI6" i="21"/>
  <c r="AF31" i="21"/>
  <c r="AF8" i="21"/>
  <c r="AF18" i="21"/>
  <c r="AF33" i="21"/>
  <c r="AI28" i="21"/>
  <c r="AI4" i="21"/>
  <c r="AI48" i="21"/>
  <c r="AI42" i="21"/>
  <c r="AI46" i="21"/>
  <c r="AF7" i="21"/>
  <c r="AF9" i="21"/>
  <c r="AF19" i="21"/>
  <c r="AF35" i="21"/>
  <c r="AI30" i="21"/>
  <c r="AF24" i="21"/>
  <c r="AF14" i="21"/>
  <c r="AI34" i="21"/>
  <c r="AI22" i="21"/>
  <c r="AF10" i="21"/>
  <c r="AF20" i="21"/>
  <c r="AF36" i="21"/>
  <c r="AI44" i="21"/>
  <c r="AI40" i="21"/>
  <c r="AF17" i="21"/>
  <c r="AF12" i="21"/>
  <c r="AF23" i="21"/>
  <c r="AI38" i="21"/>
  <c r="AI47" i="21"/>
  <c r="AC34" i="21"/>
  <c r="G35" i="22" s="1"/>
  <c r="AC41" i="21"/>
  <c r="G42" i="22" s="1"/>
  <c r="AC32" i="21"/>
  <c r="G33" i="22" s="1"/>
  <c r="AL2" i="21"/>
  <c r="AM2" i="21" s="1"/>
  <c r="AC28" i="21"/>
  <c r="G29" i="22" s="1"/>
  <c r="AC48" i="21"/>
  <c r="G49" i="22" s="1"/>
  <c r="AC46" i="21"/>
  <c r="G47" i="22" s="1"/>
  <c r="AC37" i="21"/>
  <c r="G38" i="22" s="1"/>
  <c r="AC38" i="21"/>
  <c r="G39" i="22" s="1"/>
  <c r="AC45" i="21"/>
  <c r="G46" i="22" s="1"/>
  <c r="AC11" i="21"/>
  <c r="G12" i="22" s="1"/>
  <c r="AC15" i="21"/>
  <c r="G16" i="22" s="1"/>
  <c r="AC29" i="21"/>
  <c r="G30" i="22" s="1"/>
  <c r="AC25" i="21"/>
  <c r="G26" i="22" s="1"/>
  <c r="AC22" i="21"/>
  <c r="G23" i="22" s="1"/>
  <c r="AL3" i="21"/>
  <c r="AM3" i="21" s="1"/>
  <c r="L4" i="22" s="1"/>
  <c r="AL5" i="21"/>
  <c r="AM5" i="21" s="1"/>
  <c r="L6" i="22" s="1"/>
  <c r="AL7" i="21"/>
  <c r="AM7" i="21" s="1"/>
  <c r="L8" i="22" s="1"/>
  <c r="AL8" i="21"/>
  <c r="AM8" i="21" s="1"/>
  <c r="L9" i="22" s="1"/>
  <c r="AL9" i="21"/>
  <c r="AM9" i="21" s="1"/>
  <c r="L10" i="22" s="1"/>
  <c r="AL10" i="21"/>
  <c r="AM10" i="21" s="1"/>
  <c r="L11" i="22" s="1"/>
  <c r="AL12" i="21"/>
  <c r="AM12" i="21" s="1"/>
  <c r="L13" i="22" s="1"/>
  <c r="AL13" i="21"/>
  <c r="AM13" i="21" s="1"/>
  <c r="L14" i="22" s="1"/>
  <c r="AL14" i="21"/>
  <c r="AM14" i="21" s="1"/>
  <c r="L15" i="22" s="1"/>
  <c r="AL16" i="21"/>
  <c r="AM16" i="21" s="1"/>
  <c r="L17" i="22" s="1"/>
  <c r="AL17" i="21"/>
  <c r="AM17" i="21" s="1"/>
  <c r="L18" i="22" s="1"/>
  <c r="AL18" i="21"/>
  <c r="AM18" i="21" s="1"/>
  <c r="L19" i="22" s="1"/>
  <c r="AL19" i="21"/>
  <c r="AM19" i="21" s="1"/>
  <c r="L20" i="22" s="1"/>
  <c r="AL20" i="21"/>
  <c r="AM20" i="21" s="1"/>
  <c r="L21" i="22" s="1"/>
  <c r="AL23" i="21"/>
  <c r="AM23" i="21" s="1"/>
  <c r="L24" i="22" s="1"/>
  <c r="AL24" i="21"/>
  <c r="AM24" i="21" s="1"/>
  <c r="L25" i="22" s="1"/>
  <c r="AL26" i="21"/>
  <c r="AM26" i="21" s="1"/>
  <c r="L27" i="22" s="1"/>
  <c r="AL27" i="21"/>
  <c r="AM27" i="21" s="1"/>
  <c r="L28" i="22" s="1"/>
  <c r="AL31" i="21"/>
  <c r="AM31" i="21" s="1"/>
  <c r="L32" i="22" s="1"/>
  <c r="AL33" i="21"/>
  <c r="AM33" i="21" s="1"/>
  <c r="L34" i="22" s="1"/>
  <c r="AL35" i="21"/>
  <c r="AM35" i="21" s="1"/>
  <c r="L36" i="22" s="1"/>
  <c r="AL36" i="21"/>
  <c r="AM36" i="21" s="1"/>
  <c r="L37" i="22" s="1"/>
  <c r="AC4" i="21"/>
  <c r="G5" i="22" s="1"/>
  <c r="AC40" i="21"/>
  <c r="G41" i="22" s="1"/>
  <c r="AC44" i="21"/>
  <c r="G45" i="22" s="1"/>
  <c r="AC47" i="21"/>
  <c r="G48" i="22" s="1"/>
  <c r="AC39" i="21"/>
  <c r="G40" i="22" s="1"/>
  <c r="AC42" i="21"/>
  <c r="G43" i="22" s="1"/>
  <c r="AC21" i="21"/>
  <c r="G22" i="22" s="1"/>
  <c r="I5" i="14"/>
  <c r="I6" i="14"/>
  <c r="I7" i="14"/>
  <c r="F4" i="21" s="1"/>
  <c r="Z4" i="21" s="1"/>
  <c r="D5" i="22" s="1"/>
  <c r="I8" i="14"/>
  <c r="I9" i="14"/>
  <c r="F6" i="21" s="1"/>
  <c r="Z6" i="21" s="1"/>
  <c r="D7" i="22" s="1"/>
  <c r="I10" i="14"/>
  <c r="I11" i="14"/>
  <c r="I12" i="14"/>
  <c r="I13" i="14"/>
  <c r="I14" i="14"/>
  <c r="F11" i="21" s="1"/>
  <c r="Z11" i="21" s="1"/>
  <c r="D12" i="22" s="1"/>
  <c r="I15" i="14"/>
  <c r="I16" i="14"/>
  <c r="I17" i="14"/>
  <c r="I18" i="14"/>
  <c r="F15" i="21" s="1"/>
  <c r="Z15" i="21" s="1"/>
  <c r="D16" i="22" s="1"/>
  <c r="I19" i="14"/>
  <c r="I20" i="14"/>
  <c r="I21" i="14"/>
  <c r="I22" i="14"/>
  <c r="I23" i="14"/>
  <c r="I24" i="14"/>
  <c r="F21" i="21" s="1"/>
  <c r="Z21" i="21" s="1"/>
  <c r="D22" i="22" s="1"/>
  <c r="I25" i="14"/>
  <c r="F22" i="21" s="1"/>
  <c r="Z22" i="21" s="1"/>
  <c r="D23" i="22" s="1"/>
  <c r="I26" i="14"/>
  <c r="I27" i="14"/>
  <c r="I28" i="14"/>
  <c r="F25" i="21" s="1"/>
  <c r="Z25" i="21" s="1"/>
  <c r="D26" i="22" s="1"/>
  <c r="I29" i="14"/>
  <c r="I30" i="14"/>
  <c r="I31" i="14"/>
  <c r="F28" i="21" s="1"/>
  <c r="Z28" i="21" s="1"/>
  <c r="D29" i="22" s="1"/>
  <c r="I32" i="14"/>
  <c r="F29" i="21" s="1"/>
  <c r="Z29" i="21" s="1"/>
  <c r="D30" i="22" s="1"/>
  <c r="I33" i="14"/>
  <c r="F30" i="21" s="1"/>
  <c r="Z30" i="21" s="1"/>
  <c r="D31" i="22" s="1"/>
  <c r="I34" i="14"/>
  <c r="I35" i="14"/>
  <c r="F32" i="21" s="1"/>
  <c r="Z32" i="21" s="1"/>
  <c r="D33" i="22" s="1"/>
  <c r="I36" i="14"/>
  <c r="I37" i="14"/>
  <c r="F34" i="21" s="1"/>
  <c r="Z34" i="21" s="1"/>
  <c r="D35" i="22" s="1"/>
  <c r="I38" i="14"/>
  <c r="I39" i="14"/>
  <c r="I40" i="14"/>
  <c r="F37" i="21" s="1"/>
  <c r="Z37" i="21" s="1"/>
  <c r="D38" i="22" s="1"/>
  <c r="I41" i="14"/>
  <c r="F38" i="21" s="1"/>
  <c r="Z38" i="21" s="1"/>
  <c r="D39" i="22" s="1"/>
  <c r="I42" i="14"/>
  <c r="F39" i="21" s="1"/>
  <c r="Z39" i="21" s="1"/>
  <c r="D40" i="22" s="1"/>
  <c r="I43" i="14"/>
  <c r="F40" i="21" s="1"/>
  <c r="Z40" i="21" s="1"/>
  <c r="D41" i="22" s="1"/>
  <c r="I44" i="14"/>
  <c r="F41" i="21" s="1"/>
  <c r="Z41" i="21" s="1"/>
  <c r="D42" i="22" s="1"/>
  <c r="I45" i="14"/>
  <c r="F42" i="21" s="1"/>
  <c r="Z42" i="21" s="1"/>
  <c r="D43" i="22" s="1"/>
  <c r="I46" i="14"/>
  <c r="F43" i="21" s="1"/>
  <c r="Z43" i="21" s="1"/>
  <c r="D44" i="22" s="1"/>
  <c r="I47" i="14"/>
  <c r="F44" i="21" s="1"/>
  <c r="Z44" i="21" s="1"/>
  <c r="D45" i="22" s="1"/>
  <c r="I48" i="14"/>
  <c r="F45" i="21" s="1"/>
  <c r="Z45" i="21" s="1"/>
  <c r="D46" i="22" s="1"/>
  <c r="I49" i="14"/>
  <c r="F46" i="21" s="1"/>
  <c r="Z46" i="21" s="1"/>
  <c r="D47" i="22" s="1"/>
  <c r="I50" i="14"/>
  <c r="F47" i="21" s="1"/>
  <c r="Z47" i="21" s="1"/>
  <c r="D48" i="22" s="1"/>
  <c r="I51" i="14"/>
  <c r="F48" i="21" s="1"/>
  <c r="Z48" i="21" s="1"/>
  <c r="D49" i="22" s="1"/>
  <c r="G5" i="14"/>
  <c r="G6" i="14"/>
  <c r="G7" i="14"/>
  <c r="D4" i="21" s="1"/>
  <c r="Y4" i="21" s="1"/>
  <c r="C5" i="22" s="1"/>
  <c r="G8" i="14"/>
  <c r="G9" i="14"/>
  <c r="D6" i="21" s="1"/>
  <c r="Y6" i="21" s="1"/>
  <c r="C7" i="22" s="1"/>
  <c r="G10" i="14"/>
  <c r="G11" i="14"/>
  <c r="G12" i="14"/>
  <c r="G13" i="14"/>
  <c r="G14" i="14"/>
  <c r="D11" i="21" s="1"/>
  <c r="Y11" i="21" s="1"/>
  <c r="C12" i="22" s="1"/>
  <c r="G15" i="14"/>
  <c r="G16" i="14"/>
  <c r="G17" i="14"/>
  <c r="G18" i="14"/>
  <c r="D15" i="21" s="1"/>
  <c r="Y15" i="21" s="1"/>
  <c r="C16" i="22" s="1"/>
  <c r="G19" i="14"/>
  <c r="G20" i="14"/>
  <c r="G21" i="14"/>
  <c r="G22" i="14"/>
  <c r="G23" i="14"/>
  <c r="G24" i="14"/>
  <c r="D21" i="21" s="1"/>
  <c r="Y21" i="21" s="1"/>
  <c r="C22" i="22" s="1"/>
  <c r="G25" i="14"/>
  <c r="D22" i="21" s="1"/>
  <c r="Y22" i="21" s="1"/>
  <c r="G26" i="14"/>
  <c r="G27" i="14"/>
  <c r="G28" i="14"/>
  <c r="D25" i="21" s="1"/>
  <c r="Y25" i="21" s="1"/>
  <c r="C26" i="22" s="1"/>
  <c r="G29" i="14"/>
  <c r="G30" i="14"/>
  <c r="G31" i="14"/>
  <c r="D28" i="21" s="1"/>
  <c r="Y28" i="21" s="1"/>
  <c r="G32" i="14"/>
  <c r="D29" i="21" s="1"/>
  <c r="Y29" i="21" s="1"/>
  <c r="C30" i="22" s="1"/>
  <c r="G33" i="14"/>
  <c r="D30" i="21" s="1"/>
  <c r="Y30" i="21" s="1"/>
  <c r="C31" i="22" s="1"/>
  <c r="G34" i="14"/>
  <c r="G35" i="14"/>
  <c r="D32" i="21" s="1"/>
  <c r="Y32" i="21" s="1"/>
  <c r="C33" i="22" s="1"/>
  <c r="G36" i="14"/>
  <c r="G37" i="14"/>
  <c r="D34" i="21" s="1"/>
  <c r="Y34" i="21" s="1"/>
  <c r="C35" i="22" s="1"/>
  <c r="G38" i="14"/>
  <c r="G39" i="14"/>
  <c r="G40" i="14"/>
  <c r="D37" i="21" s="1"/>
  <c r="Y37" i="21" s="1"/>
  <c r="G41" i="14"/>
  <c r="D38" i="21" s="1"/>
  <c r="Y38" i="21" s="1"/>
  <c r="C39" i="22" s="1"/>
  <c r="G42" i="14"/>
  <c r="D39" i="21" s="1"/>
  <c r="Y39" i="21" s="1"/>
  <c r="C40" i="22" s="1"/>
  <c r="G43" i="14"/>
  <c r="D40" i="21" s="1"/>
  <c r="Y40" i="21" s="1"/>
  <c r="C41" i="22" s="1"/>
  <c r="G44" i="14"/>
  <c r="D41" i="21" s="1"/>
  <c r="Y41" i="21" s="1"/>
  <c r="C42" i="22" s="1"/>
  <c r="G45" i="14"/>
  <c r="D42" i="21" s="1"/>
  <c r="Y42" i="21" s="1"/>
  <c r="C43" i="22" s="1"/>
  <c r="G46" i="14"/>
  <c r="D43" i="21" s="1"/>
  <c r="Y43" i="21" s="1"/>
  <c r="C44" i="22" s="1"/>
  <c r="G47" i="14"/>
  <c r="D44" i="21" s="1"/>
  <c r="Y44" i="21" s="1"/>
  <c r="C45" i="22" s="1"/>
  <c r="G48" i="14"/>
  <c r="D45" i="21" s="1"/>
  <c r="Y45" i="21" s="1"/>
  <c r="C46" i="22" s="1"/>
  <c r="G49" i="14"/>
  <c r="D46" i="21" s="1"/>
  <c r="Y46" i="21" s="1"/>
  <c r="C47" i="22" s="1"/>
  <c r="G50" i="14"/>
  <c r="D47" i="21" s="1"/>
  <c r="Y47" i="21" s="1"/>
  <c r="C48" i="22" s="1"/>
  <c r="G51" i="14"/>
  <c r="D48" i="21" s="1"/>
  <c r="Y48" i="21" s="1"/>
  <c r="C49" i="22" s="1"/>
  <c r="AJ48" i="21" l="1"/>
  <c r="K49" i="22" s="1"/>
  <c r="J49" i="22"/>
  <c r="C38" i="22"/>
  <c r="C29" i="22"/>
  <c r="AJ22" i="21"/>
  <c r="K23" i="22" s="1"/>
  <c r="J23" i="22"/>
  <c r="AJ42" i="21"/>
  <c r="K43" i="22" s="1"/>
  <c r="J43" i="22"/>
  <c r="AJ6" i="21"/>
  <c r="K7" i="22" s="1"/>
  <c r="J7" i="22"/>
  <c r="AJ11" i="21"/>
  <c r="K12" i="22" s="1"/>
  <c r="J12" i="22"/>
  <c r="AJ37" i="21"/>
  <c r="K38" i="22" s="1"/>
  <c r="J38" i="22"/>
  <c r="AJ25" i="21"/>
  <c r="K26" i="22" s="1"/>
  <c r="J26" i="22"/>
  <c r="AJ47" i="21"/>
  <c r="K48" i="22" s="1"/>
  <c r="J48" i="22"/>
  <c r="AJ4" i="21"/>
  <c r="K5" i="22" s="1"/>
  <c r="J5" i="22"/>
  <c r="AJ29" i="21"/>
  <c r="K30" i="22" s="1"/>
  <c r="J30" i="22"/>
  <c r="AJ38" i="21"/>
  <c r="K39" i="22" s="1"/>
  <c r="J39" i="22"/>
  <c r="AJ28" i="21"/>
  <c r="K29" i="22" s="1"/>
  <c r="J29" i="22"/>
  <c r="AJ32" i="21"/>
  <c r="K33" i="22" s="1"/>
  <c r="J33" i="22"/>
  <c r="AJ43" i="21"/>
  <c r="K44" i="22" s="1"/>
  <c r="J44" i="22"/>
  <c r="AJ40" i="21"/>
  <c r="K41" i="22" s="1"/>
  <c r="J41" i="22"/>
  <c r="AJ34" i="21"/>
  <c r="K35" i="22" s="1"/>
  <c r="J35" i="22"/>
  <c r="C23" i="22"/>
  <c r="AO2" i="21"/>
  <c r="N3" i="22" s="1"/>
  <c r="L3" i="22"/>
  <c r="AJ44" i="21"/>
  <c r="K45" i="22" s="1"/>
  <c r="J45" i="22"/>
  <c r="AJ30" i="21"/>
  <c r="K31" i="22" s="1"/>
  <c r="J31" i="22"/>
  <c r="AJ15" i="21"/>
  <c r="K16" i="22" s="1"/>
  <c r="J16" i="22"/>
  <c r="AJ46" i="21"/>
  <c r="K47" i="22" s="1"/>
  <c r="J47" i="22"/>
  <c r="AJ21" i="21"/>
  <c r="K22" i="22" s="1"/>
  <c r="J22" i="22"/>
  <c r="AJ39" i="21"/>
  <c r="K40" i="22" s="1"/>
  <c r="J40" i="22"/>
  <c r="AJ45" i="21"/>
  <c r="K46" i="22" s="1"/>
  <c r="J46" i="22"/>
  <c r="AQ4" i="21"/>
  <c r="P5" i="22" s="1"/>
  <c r="AO36" i="21"/>
  <c r="N37" i="22" s="1"/>
  <c r="AO35" i="21"/>
  <c r="N36" i="22" s="1"/>
  <c r="AO33" i="21"/>
  <c r="N34" i="22" s="1"/>
  <c r="AO31" i="21"/>
  <c r="N32" i="22" s="1"/>
  <c r="AO27" i="21"/>
  <c r="N28" i="22" s="1"/>
  <c r="AO26" i="21"/>
  <c r="N27" i="22" s="1"/>
  <c r="AO24" i="21"/>
  <c r="N25" i="22" s="1"/>
  <c r="AO23" i="21"/>
  <c r="N24" i="22" s="1"/>
  <c r="AO20" i="21"/>
  <c r="N21" i="22" s="1"/>
  <c r="AO19" i="21"/>
  <c r="N20" i="22" s="1"/>
  <c r="AO18" i="21"/>
  <c r="N19" i="22" s="1"/>
  <c r="AO17" i="21"/>
  <c r="N18" i="22" s="1"/>
  <c r="AO16" i="21"/>
  <c r="N17" i="22" s="1"/>
  <c r="AO14" i="21"/>
  <c r="N15" i="22" s="1"/>
  <c r="AO13" i="21"/>
  <c r="N14" i="22" s="1"/>
  <c r="AO12" i="21"/>
  <c r="N13" i="22" s="1"/>
  <c r="AO10" i="21"/>
  <c r="N11" i="22" s="1"/>
  <c r="AO9" i="21"/>
  <c r="N10" i="22" s="1"/>
  <c r="AO8" i="21"/>
  <c r="N9" i="22" s="1"/>
  <c r="AO7" i="21"/>
  <c r="N8" i="22" s="1"/>
  <c r="AO5" i="21"/>
  <c r="N6" i="22" s="1"/>
  <c r="AO3" i="21"/>
  <c r="N4" i="22" s="1"/>
  <c r="AQ32" i="21"/>
  <c r="P33" i="22" s="1"/>
  <c r="AQ41" i="21"/>
  <c r="P42" i="22" s="1"/>
  <c r="AQ15" i="21"/>
  <c r="P16" i="22" s="1"/>
  <c r="AQ45" i="21"/>
  <c r="P46" i="22" s="1"/>
  <c r="AQ11" i="21"/>
  <c r="P12" i="22" s="1"/>
  <c r="AI23" i="21"/>
  <c r="AI17" i="21"/>
  <c r="AI5" i="21"/>
  <c r="AI33" i="21"/>
  <c r="AI7" i="21"/>
  <c r="AI19" i="21"/>
  <c r="AI9" i="21"/>
  <c r="AI27" i="21"/>
  <c r="AI8" i="21"/>
  <c r="AI16" i="21"/>
  <c r="AI14" i="21"/>
  <c r="AI12" i="21"/>
  <c r="AI36" i="21"/>
  <c r="AI26" i="21"/>
  <c r="AI10" i="21"/>
  <c r="AI18" i="21"/>
  <c r="AI24" i="21"/>
  <c r="AI20" i="21"/>
  <c r="AI35" i="21"/>
  <c r="AI31" i="21"/>
  <c r="AI3" i="21"/>
  <c r="AI2" i="21"/>
  <c r="J3" i="22" s="1"/>
  <c r="AI13" i="21"/>
  <c r="AC43" i="21"/>
  <c r="G44" i="22" s="1"/>
  <c r="AC30" i="21"/>
  <c r="G31" i="22" s="1"/>
  <c r="D36" i="21"/>
  <c r="Y36" i="21" s="1"/>
  <c r="C37" i="22" s="1"/>
  <c r="D35" i="21"/>
  <c r="Y35" i="21" s="1"/>
  <c r="C36" i="22" s="1"/>
  <c r="D33" i="21"/>
  <c r="Y33" i="21" s="1"/>
  <c r="C34" i="22" s="1"/>
  <c r="D31" i="21"/>
  <c r="Y31" i="21" s="1"/>
  <c r="C32" i="22" s="1"/>
  <c r="D27" i="21"/>
  <c r="Y27" i="21" s="1"/>
  <c r="C28" i="22" s="1"/>
  <c r="D26" i="21"/>
  <c r="Y26" i="21" s="1"/>
  <c r="C27" i="22" s="1"/>
  <c r="D24" i="21"/>
  <c r="Y24" i="21" s="1"/>
  <c r="C25" i="22" s="1"/>
  <c r="D23" i="21"/>
  <c r="Y23" i="21" s="1"/>
  <c r="C24" i="22" s="1"/>
  <c r="D20" i="21"/>
  <c r="Y20" i="21" s="1"/>
  <c r="C21" i="22" s="1"/>
  <c r="D19" i="21"/>
  <c r="Y19" i="21" s="1"/>
  <c r="C20" i="22" s="1"/>
  <c r="D18" i="21"/>
  <c r="Y18" i="21" s="1"/>
  <c r="C19" i="22" s="1"/>
  <c r="D17" i="21"/>
  <c r="Y17" i="21" s="1"/>
  <c r="C18" i="22" s="1"/>
  <c r="D16" i="21"/>
  <c r="Y16" i="21" s="1"/>
  <c r="C17" i="22" s="1"/>
  <c r="D14" i="21"/>
  <c r="Y14" i="21" s="1"/>
  <c r="C15" i="22" s="1"/>
  <c r="D13" i="21"/>
  <c r="Y13" i="21" s="1"/>
  <c r="C14" i="22" s="1"/>
  <c r="D12" i="21"/>
  <c r="Y12" i="21" s="1"/>
  <c r="C13" i="22" s="1"/>
  <c r="D10" i="21"/>
  <c r="Y10" i="21" s="1"/>
  <c r="C11" i="22" s="1"/>
  <c r="D9" i="21"/>
  <c r="Y9" i="21" s="1"/>
  <c r="C10" i="22" s="1"/>
  <c r="D8" i="21"/>
  <c r="Y8" i="21" s="1"/>
  <c r="C9" i="22" s="1"/>
  <c r="D7" i="21"/>
  <c r="Y7" i="21" s="1"/>
  <c r="C8" i="22" s="1"/>
  <c r="D5" i="21"/>
  <c r="Y5" i="21" s="1"/>
  <c r="C6" i="22" s="1"/>
  <c r="D3" i="21"/>
  <c r="Y3" i="21" s="1"/>
  <c r="C4" i="22" s="1"/>
  <c r="D2" i="21"/>
  <c r="F36" i="21"/>
  <c r="Z36" i="21" s="1"/>
  <c r="D37" i="22" s="1"/>
  <c r="F35" i="21"/>
  <c r="Z35" i="21" s="1"/>
  <c r="D36" i="22" s="1"/>
  <c r="F33" i="21"/>
  <c r="Z33" i="21" s="1"/>
  <c r="D34" i="22" s="1"/>
  <c r="F31" i="21"/>
  <c r="Z31" i="21" s="1"/>
  <c r="D32" i="22" s="1"/>
  <c r="F27" i="21"/>
  <c r="Z27" i="21" s="1"/>
  <c r="D28" i="22" s="1"/>
  <c r="F26" i="21"/>
  <c r="Z26" i="21" s="1"/>
  <c r="D27" i="22" s="1"/>
  <c r="F24" i="21"/>
  <c r="Z24" i="21" s="1"/>
  <c r="D25" i="22" s="1"/>
  <c r="F23" i="21"/>
  <c r="Z23" i="21" s="1"/>
  <c r="D24" i="22" s="1"/>
  <c r="F20" i="21"/>
  <c r="Z20" i="21" s="1"/>
  <c r="D21" i="22" s="1"/>
  <c r="F19" i="21"/>
  <c r="Z19" i="21" s="1"/>
  <c r="D20" i="22" s="1"/>
  <c r="F18" i="21"/>
  <c r="Z18" i="21" s="1"/>
  <c r="D19" i="22" s="1"/>
  <c r="F17" i="21"/>
  <c r="Z17" i="21" s="1"/>
  <c r="D18" i="22" s="1"/>
  <c r="F16" i="21"/>
  <c r="Z16" i="21" s="1"/>
  <c r="D17" i="22" s="1"/>
  <c r="F14" i="21"/>
  <c r="Z14" i="21" s="1"/>
  <c r="D15" i="22" s="1"/>
  <c r="F13" i="21"/>
  <c r="Z13" i="21" s="1"/>
  <c r="D14" i="22" s="1"/>
  <c r="F12" i="21"/>
  <c r="Z12" i="21" s="1"/>
  <c r="D13" i="22" s="1"/>
  <c r="F10" i="21"/>
  <c r="Z10" i="21" s="1"/>
  <c r="D11" i="22" s="1"/>
  <c r="F9" i="21"/>
  <c r="Z9" i="21" s="1"/>
  <c r="D10" i="22" s="1"/>
  <c r="F8" i="21"/>
  <c r="Z8" i="21" s="1"/>
  <c r="D9" i="22" s="1"/>
  <c r="F7" i="21"/>
  <c r="Z7" i="21" s="1"/>
  <c r="D8" i="22" s="1"/>
  <c r="F5" i="21"/>
  <c r="Z5" i="21" s="1"/>
  <c r="D6" i="22" s="1"/>
  <c r="F3" i="21"/>
  <c r="Z3" i="21" s="1"/>
  <c r="D4" i="22" s="1"/>
  <c r="F2" i="21"/>
  <c r="Z2" i="21" s="1"/>
  <c r="D3" i="22" s="1"/>
  <c r="AC6" i="21"/>
  <c r="AC2" i="21"/>
  <c r="G3" i="22" s="1"/>
  <c r="Y2" i="21" l="1"/>
  <c r="C3" i="22" s="1"/>
  <c r="AQ48" i="21"/>
  <c r="P49" i="22" s="1"/>
  <c r="AQ47" i="21"/>
  <c r="P48" i="22" s="1"/>
  <c r="AQ34" i="21"/>
  <c r="P35" i="22" s="1"/>
  <c r="AQ40" i="21"/>
  <c r="P41" i="22" s="1"/>
  <c r="AQ25" i="21"/>
  <c r="P26" i="22" s="1"/>
  <c r="AQ44" i="21"/>
  <c r="P45" i="22" s="1"/>
  <c r="AQ21" i="21"/>
  <c r="P22" i="22" s="1"/>
  <c r="AQ42" i="21"/>
  <c r="P43" i="22" s="1"/>
  <c r="AQ38" i="21"/>
  <c r="P39" i="22" s="1"/>
  <c r="AJ12" i="21"/>
  <c r="K13" i="22" s="1"/>
  <c r="J13" i="22"/>
  <c r="AJ3" i="21"/>
  <c r="K4" i="22" s="1"/>
  <c r="J4" i="22"/>
  <c r="AJ36" i="21"/>
  <c r="K37" i="22" s="1"/>
  <c r="J37" i="22"/>
  <c r="AJ17" i="21"/>
  <c r="K18" i="22" s="1"/>
  <c r="J18" i="22"/>
  <c r="AJ31" i="21"/>
  <c r="K32" i="22" s="1"/>
  <c r="J32" i="22"/>
  <c r="AJ35" i="21"/>
  <c r="K36" i="22" s="1"/>
  <c r="J36" i="22"/>
  <c r="AJ14" i="21"/>
  <c r="K15" i="22" s="1"/>
  <c r="J15" i="22"/>
  <c r="AJ9" i="21"/>
  <c r="K10" i="22" s="1"/>
  <c r="J10" i="22"/>
  <c r="AQ39" i="21"/>
  <c r="P40" i="22" s="1"/>
  <c r="AJ27" i="21"/>
  <c r="K28" i="22" s="1"/>
  <c r="J28" i="22"/>
  <c r="AJ20" i="21"/>
  <c r="K21" i="22" s="1"/>
  <c r="J21" i="22"/>
  <c r="AJ19" i="21"/>
  <c r="K20" i="22" s="1"/>
  <c r="J20" i="22"/>
  <c r="AQ22" i="21"/>
  <c r="P23" i="22" s="1"/>
  <c r="AQ28" i="21"/>
  <c r="P29" i="22" s="1"/>
  <c r="AJ24" i="21"/>
  <c r="K25" i="22" s="1"/>
  <c r="J25" i="22"/>
  <c r="AJ7" i="21"/>
  <c r="K8" i="22" s="1"/>
  <c r="J8" i="22"/>
  <c r="AJ23" i="21"/>
  <c r="K24" i="22" s="1"/>
  <c r="J24" i="22"/>
  <c r="AJ18" i="21"/>
  <c r="K19" i="22" s="1"/>
  <c r="J19" i="22"/>
  <c r="AJ16" i="21"/>
  <c r="K17" i="22" s="1"/>
  <c r="J17" i="22"/>
  <c r="AQ29" i="21"/>
  <c r="P30" i="22" s="1"/>
  <c r="AQ37" i="21"/>
  <c r="P38" i="22" s="1"/>
  <c r="AQ6" i="21"/>
  <c r="P7" i="22" s="1"/>
  <c r="G7" i="22"/>
  <c r="AJ13" i="21"/>
  <c r="K14" i="22" s="1"/>
  <c r="J14" i="22"/>
  <c r="AJ10" i="21"/>
  <c r="K11" i="22" s="1"/>
  <c r="J11" i="22"/>
  <c r="AJ8" i="21"/>
  <c r="K9" i="22" s="1"/>
  <c r="J9" i="22"/>
  <c r="AJ33" i="21"/>
  <c r="K34" i="22" s="1"/>
  <c r="J34" i="22"/>
  <c r="AQ46" i="21"/>
  <c r="P47" i="22" s="1"/>
  <c r="AJ26" i="21"/>
  <c r="K27" i="22" s="1"/>
  <c r="J27" i="22"/>
  <c r="AJ5" i="21"/>
  <c r="K6" i="22" s="1"/>
  <c r="J6" i="22"/>
  <c r="AQ30" i="21"/>
  <c r="P31" i="22" s="1"/>
  <c r="AQ43" i="21"/>
  <c r="P44" i="22" s="1"/>
  <c r="AJ2" i="21"/>
  <c r="K3" i="22" s="1"/>
  <c r="AC5" i="21"/>
  <c r="AC7" i="21"/>
  <c r="AC8" i="21"/>
  <c r="AC9" i="21"/>
  <c r="AC10" i="21"/>
  <c r="AC12" i="21"/>
  <c r="AC13" i="21"/>
  <c r="AC14" i="21"/>
  <c r="AC16" i="21"/>
  <c r="AC17" i="21"/>
  <c r="AC18" i="21"/>
  <c r="AC19" i="21"/>
  <c r="AC20" i="21"/>
  <c r="G21" i="22" s="1"/>
  <c r="AC23" i="21"/>
  <c r="AC24" i="21"/>
  <c r="AC26" i="21"/>
  <c r="AC27" i="21"/>
  <c r="AC31" i="21"/>
  <c r="AC33" i="21"/>
  <c r="AC35" i="21"/>
  <c r="AC36" i="21"/>
  <c r="Q49" i="20"/>
  <c r="AQ36" i="21" l="1"/>
  <c r="P37" i="22" s="1"/>
  <c r="G37" i="22"/>
  <c r="AQ10" i="21"/>
  <c r="P11" i="22" s="1"/>
  <c r="G11" i="22"/>
  <c r="AQ33" i="21"/>
  <c r="P34" i="22" s="1"/>
  <c r="G34" i="22"/>
  <c r="AQ18" i="21"/>
  <c r="P19" i="22" s="1"/>
  <c r="G19" i="22"/>
  <c r="AQ8" i="21"/>
  <c r="P9" i="22" s="1"/>
  <c r="G9" i="22"/>
  <c r="AQ19" i="21"/>
  <c r="P20" i="22" s="1"/>
  <c r="G20" i="22"/>
  <c r="AQ31" i="21"/>
  <c r="P32" i="22" s="1"/>
  <c r="G32" i="22"/>
  <c r="AQ17" i="21"/>
  <c r="P18" i="22" s="1"/>
  <c r="G18" i="22"/>
  <c r="AQ7" i="21"/>
  <c r="P8" i="22" s="1"/>
  <c r="G8" i="22"/>
  <c r="AQ27" i="21"/>
  <c r="P28" i="22" s="1"/>
  <c r="G28" i="22"/>
  <c r="AQ16" i="21"/>
  <c r="P17" i="22" s="1"/>
  <c r="G17" i="22"/>
  <c r="AQ5" i="21"/>
  <c r="P6" i="22" s="1"/>
  <c r="G6" i="22"/>
  <c r="AQ9" i="21"/>
  <c r="P10" i="22" s="1"/>
  <c r="G10" i="22"/>
  <c r="AQ26" i="21"/>
  <c r="P27" i="22" s="1"/>
  <c r="G27" i="22"/>
  <c r="AQ14" i="21"/>
  <c r="P15" i="22" s="1"/>
  <c r="G15" i="22"/>
  <c r="AQ35" i="21"/>
  <c r="P36" i="22" s="1"/>
  <c r="G36" i="22"/>
  <c r="AQ24" i="21"/>
  <c r="P25" i="22" s="1"/>
  <c r="G25" i="22"/>
  <c r="AQ13" i="21"/>
  <c r="P14" i="22" s="1"/>
  <c r="G14" i="22"/>
  <c r="AQ23" i="21"/>
  <c r="P24" i="22" s="1"/>
  <c r="G24" i="22"/>
  <c r="AQ12" i="21"/>
  <c r="P13" i="22" s="1"/>
  <c r="G13" i="22"/>
  <c r="AQ20" i="21"/>
  <c r="P21" i="22" s="1"/>
  <c r="AQ2" i="21"/>
  <c r="P3" i="22" s="1"/>
  <c r="AC3" i="21"/>
  <c r="P2" i="20"/>
  <c r="O2" i="20"/>
  <c r="N2" i="20"/>
  <c r="AQ3" i="21" l="1"/>
  <c r="P4" i="22" s="1"/>
  <c r="G4" i="22"/>
  <c r="P3" i="20"/>
  <c r="P4" i="20"/>
  <c r="P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O3" i="20"/>
  <c r="O4" i="20"/>
  <c r="O5" i="20"/>
  <c r="O6" i="20"/>
  <c r="O7"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6" i="15"/>
  <c r="N3" i="20" s="1"/>
  <c r="O7" i="15"/>
  <c r="N4" i="20" s="1"/>
  <c r="O8" i="15"/>
  <c r="N5" i="20" s="1"/>
  <c r="O9" i="15"/>
  <c r="N6" i="20" s="1"/>
  <c r="O10" i="15"/>
  <c r="N7" i="20" s="1"/>
  <c r="O11" i="15"/>
  <c r="N8" i="20" s="1"/>
  <c r="O12" i="15"/>
  <c r="N9" i="20" s="1"/>
  <c r="O13" i="15"/>
  <c r="N10" i="20" s="1"/>
  <c r="O14" i="15"/>
  <c r="N11" i="20" s="1"/>
  <c r="O15" i="15"/>
  <c r="N12" i="20" s="1"/>
  <c r="O16" i="15"/>
  <c r="N13" i="20" s="1"/>
  <c r="O17" i="15"/>
  <c r="N14" i="20" s="1"/>
  <c r="O18" i="15"/>
  <c r="N15" i="20" s="1"/>
  <c r="O19" i="15"/>
  <c r="N16" i="20" s="1"/>
  <c r="O20" i="15"/>
  <c r="N17" i="20" s="1"/>
  <c r="O21" i="15"/>
  <c r="N18" i="20" s="1"/>
  <c r="O22" i="15"/>
  <c r="N19" i="20" s="1"/>
  <c r="O23" i="15"/>
  <c r="N20" i="20" s="1"/>
  <c r="O24" i="15"/>
  <c r="N21" i="20" s="1"/>
  <c r="O25" i="15"/>
  <c r="N22" i="20" s="1"/>
  <c r="O26" i="15"/>
  <c r="N23" i="20" s="1"/>
  <c r="O27" i="15"/>
  <c r="N24" i="20" s="1"/>
  <c r="O28" i="15"/>
  <c r="N25" i="20" s="1"/>
  <c r="O29" i="15"/>
  <c r="N26" i="20" s="1"/>
  <c r="O30" i="15"/>
  <c r="N27" i="20" s="1"/>
  <c r="O31" i="15"/>
  <c r="N28" i="20" s="1"/>
  <c r="O32" i="15"/>
  <c r="N29" i="20" s="1"/>
  <c r="O33" i="15"/>
  <c r="N30" i="20" s="1"/>
  <c r="O34" i="15"/>
  <c r="N31" i="20" s="1"/>
  <c r="O35" i="15"/>
  <c r="N32" i="20" s="1"/>
  <c r="O36" i="15"/>
  <c r="N33" i="20" s="1"/>
  <c r="O37" i="15"/>
  <c r="N34" i="20" s="1"/>
  <c r="O38" i="15"/>
  <c r="N35" i="20" s="1"/>
  <c r="O39" i="15"/>
  <c r="N36" i="20" s="1"/>
  <c r="O40" i="15"/>
  <c r="N37" i="20" s="1"/>
  <c r="O41" i="15"/>
  <c r="N38" i="20" s="1"/>
  <c r="O42" i="15"/>
  <c r="N39" i="20" s="1"/>
  <c r="O43" i="15"/>
  <c r="N40" i="20" s="1"/>
  <c r="O44" i="15"/>
  <c r="N41" i="20" s="1"/>
  <c r="O45" i="15"/>
  <c r="N42" i="20" s="1"/>
  <c r="O46" i="15"/>
  <c r="N43" i="20" s="1"/>
  <c r="O47" i="15"/>
  <c r="N44" i="20" s="1"/>
  <c r="O48" i="15"/>
  <c r="N45" i="20" s="1"/>
  <c r="O49" i="15"/>
  <c r="N46" i="20" s="1"/>
  <c r="O50" i="15"/>
  <c r="N47" i="20" s="1"/>
  <c r="O51" i="15"/>
  <c r="N48" i="20" s="1"/>
  <c r="O52" i="15"/>
  <c r="N49" i="20" s="1"/>
  <c r="AL47" i="20" l="1"/>
  <c r="AL39" i="20"/>
  <c r="AL31" i="20"/>
  <c r="AL23" i="20"/>
  <c r="AL15" i="20"/>
  <c r="AL42" i="20"/>
  <c r="AL34" i="20"/>
  <c r="AL26" i="20"/>
  <c r="AL18" i="20"/>
  <c r="AL49" i="20"/>
  <c r="AL41" i="20"/>
  <c r="AL25" i="20"/>
  <c r="AL17" i="20"/>
  <c r="AL9" i="20"/>
  <c r="AL33" i="20"/>
  <c r="AL46" i="20"/>
  <c r="AL38" i="20"/>
  <c r="AL30" i="20"/>
  <c r="AL22" i="20"/>
  <c r="AL14" i="20"/>
  <c r="AL43" i="20"/>
  <c r="AL35" i="20"/>
  <c r="AL27" i="20"/>
  <c r="AL19" i="20"/>
  <c r="AL11" i="20"/>
  <c r="AL45" i="20"/>
  <c r="AL37" i="20"/>
  <c r="AL29" i="20"/>
  <c r="AL21" i="20"/>
  <c r="AL13" i="20"/>
  <c r="AL48" i="20"/>
  <c r="AL40" i="20"/>
  <c r="AL32" i="20"/>
  <c r="AL24" i="20"/>
  <c r="AL16" i="20"/>
  <c r="AL44" i="20"/>
  <c r="AL36" i="20"/>
  <c r="AL28" i="20"/>
  <c r="AL20" i="20"/>
  <c r="AL12" i="20"/>
  <c r="AL4" i="20"/>
  <c r="AL10" i="20"/>
  <c r="AL8" i="20"/>
  <c r="AL5" i="20"/>
  <c r="AL7" i="20"/>
  <c r="AL6" i="20"/>
  <c r="AL3" i="20"/>
  <c r="Y3" i="20" l="1"/>
  <c r="Y4" i="20"/>
  <c r="Y5" i="20"/>
  <c r="Y6" i="20"/>
  <c r="Y7" i="20"/>
  <c r="Y8" i="20"/>
  <c r="Y9" i="20"/>
  <c r="Y10" i="20"/>
  <c r="Y11" i="20"/>
  <c r="Y12" i="20"/>
  <c r="Y13" i="20"/>
  <c r="Y14" i="20"/>
  <c r="Y15" i="20"/>
  <c r="Y16" i="20"/>
  <c r="Y17" i="20"/>
  <c r="Y18" i="20"/>
  <c r="Y19" i="20"/>
  <c r="Y20" i="20"/>
  <c r="Y21" i="20"/>
  <c r="Y22" i="20"/>
  <c r="Y23" i="20"/>
  <c r="Y24" i="20"/>
  <c r="Y25" i="20"/>
  <c r="Y26" i="20"/>
  <c r="Y27" i="20"/>
  <c r="Y28" i="20"/>
  <c r="Y29" i="20"/>
  <c r="Y30" i="20"/>
  <c r="Y31" i="20"/>
  <c r="Y32" i="20"/>
  <c r="Y33" i="20"/>
  <c r="Y34" i="20"/>
  <c r="Y35" i="20"/>
  <c r="Y36" i="20"/>
  <c r="Y37" i="20"/>
  <c r="Y38" i="20"/>
  <c r="Y39" i="20"/>
  <c r="Y40" i="20"/>
  <c r="Y41" i="20"/>
  <c r="Y42" i="20"/>
  <c r="Y43" i="20"/>
  <c r="Y44" i="20"/>
  <c r="Y45" i="20"/>
  <c r="Y46" i="20"/>
  <c r="Y47" i="20"/>
  <c r="Y48" i="20"/>
  <c r="Y49" i="20"/>
  <c r="Y2" i="20"/>
  <c r="T4" i="20"/>
  <c r="T5" i="20"/>
  <c r="T6" i="20"/>
  <c r="T7" i="20"/>
  <c r="T8" i="20"/>
  <c r="T9" i="20"/>
  <c r="T10" i="20"/>
  <c r="T11" i="20"/>
  <c r="T12" i="20"/>
  <c r="T13" i="20"/>
  <c r="T14" i="20"/>
  <c r="T15" i="20"/>
  <c r="T16" i="20"/>
  <c r="T17" i="20"/>
  <c r="T18"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3" i="20"/>
  <c r="T2" i="20"/>
  <c r="L2" i="20" l="1"/>
  <c r="M2" i="20"/>
  <c r="Q2" i="20"/>
  <c r="R2" i="20"/>
  <c r="S2" i="20"/>
  <c r="X2" i="20"/>
  <c r="U2" i="20"/>
  <c r="V2" i="20"/>
  <c r="W2" i="20"/>
  <c r="Z2" i="20"/>
  <c r="AA2" i="20"/>
  <c r="AB2" i="20"/>
  <c r="D2" i="20"/>
  <c r="E2" i="20"/>
  <c r="F2" i="20"/>
  <c r="G2" i="20"/>
  <c r="H2" i="20"/>
  <c r="I2" i="20"/>
  <c r="J2" i="20"/>
  <c r="K2" i="20"/>
  <c r="C2" i="20"/>
  <c r="S4" i="20"/>
  <c r="AN4" i="20" s="1"/>
  <c r="V4" i="22" s="1"/>
  <c r="X4" i="20"/>
  <c r="U4" i="20"/>
  <c r="V4" i="20"/>
  <c r="W4" i="20"/>
  <c r="Z4" i="20"/>
  <c r="AA4" i="20"/>
  <c r="AB4" i="20"/>
  <c r="S5" i="20"/>
  <c r="AN5" i="20" s="1"/>
  <c r="V5" i="22" s="1"/>
  <c r="X5" i="20"/>
  <c r="U5" i="20"/>
  <c r="V5" i="20"/>
  <c r="W5" i="20"/>
  <c r="Z5" i="20"/>
  <c r="AA5" i="20"/>
  <c r="AB5" i="20"/>
  <c r="S6" i="20"/>
  <c r="AN6" i="20" s="1"/>
  <c r="V6" i="22" s="1"/>
  <c r="X6" i="20"/>
  <c r="U6" i="20"/>
  <c r="V6" i="20"/>
  <c r="W6" i="20"/>
  <c r="Z6" i="20"/>
  <c r="AA6" i="20"/>
  <c r="AB6" i="20"/>
  <c r="S7" i="20"/>
  <c r="AN7" i="20" s="1"/>
  <c r="V7" i="22" s="1"/>
  <c r="X7" i="20"/>
  <c r="U7" i="20"/>
  <c r="V7" i="20"/>
  <c r="W7" i="20"/>
  <c r="Z7" i="20"/>
  <c r="AA7" i="20"/>
  <c r="AB7" i="20"/>
  <c r="S8" i="20"/>
  <c r="AN8" i="20" s="1"/>
  <c r="V8" i="22" s="1"/>
  <c r="X8" i="20"/>
  <c r="U8" i="20"/>
  <c r="V8" i="20"/>
  <c r="W8" i="20"/>
  <c r="Z8" i="20"/>
  <c r="AA8" i="20"/>
  <c r="AB8" i="20"/>
  <c r="S9" i="20"/>
  <c r="AN9" i="20" s="1"/>
  <c r="V9" i="22" s="1"/>
  <c r="X9" i="20"/>
  <c r="U9" i="20"/>
  <c r="V9" i="20"/>
  <c r="W9" i="20"/>
  <c r="Z9" i="20"/>
  <c r="AA9" i="20"/>
  <c r="AB9" i="20"/>
  <c r="S10" i="20"/>
  <c r="AN10" i="20" s="1"/>
  <c r="V10" i="22" s="1"/>
  <c r="X10" i="20"/>
  <c r="U10" i="20"/>
  <c r="V10" i="20"/>
  <c r="W10" i="20"/>
  <c r="Z10" i="20"/>
  <c r="AA10" i="20"/>
  <c r="AB10" i="20"/>
  <c r="S11" i="20"/>
  <c r="AN11" i="20" s="1"/>
  <c r="V11" i="22" s="1"/>
  <c r="X11" i="20"/>
  <c r="U11" i="20"/>
  <c r="V11" i="20"/>
  <c r="W11" i="20"/>
  <c r="Z11" i="20"/>
  <c r="AA11" i="20"/>
  <c r="AB11" i="20"/>
  <c r="S12" i="20"/>
  <c r="AN12" i="20" s="1"/>
  <c r="V12" i="22" s="1"/>
  <c r="X12" i="20"/>
  <c r="U12" i="20"/>
  <c r="V12" i="20"/>
  <c r="W12" i="20"/>
  <c r="Z12" i="20"/>
  <c r="AA12" i="20"/>
  <c r="AB12" i="20"/>
  <c r="S13" i="20"/>
  <c r="AN13" i="20" s="1"/>
  <c r="V13" i="22" s="1"/>
  <c r="X13" i="20"/>
  <c r="U13" i="20"/>
  <c r="V13" i="20"/>
  <c r="W13" i="20"/>
  <c r="Z13" i="20"/>
  <c r="AA13" i="20"/>
  <c r="AB13" i="20"/>
  <c r="S14" i="20"/>
  <c r="AN14" i="20" s="1"/>
  <c r="V14" i="22" s="1"/>
  <c r="X14" i="20"/>
  <c r="U14" i="20"/>
  <c r="V14" i="20"/>
  <c r="W14" i="20"/>
  <c r="Z14" i="20"/>
  <c r="AA14" i="20"/>
  <c r="AB14" i="20"/>
  <c r="S15" i="20"/>
  <c r="AN15" i="20" s="1"/>
  <c r="V15" i="22" s="1"/>
  <c r="X15" i="20"/>
  <c r="U15" i="20"/>
  <c r="V15" i="20"/>
  <c r="W15" i="20"/>
  <c r="Z15" i="20"/>
  <c r="AA15" i="20"/>
  <c r="AB15" i="20"/>
  <c r="S16" i="20"/>
  <c r="AN16" i="20" s="1"/>
  <c r="V16" i="22" s="1"/>
  <c r="X16" i="20"/>
  <c r="U16" i="20"/>
  <c r="V16" i="20"/>
  <c r="W16" i="20"/>
  <c r="Z16" i="20"/>
  <c r="AA16" i="20"/>
  <c r="AB16" i="20"/>
  <c r="S17" i="20"/>
  <c r="AN17" i="20" s="1"/>
  <c r="V17" i="22" s="1"/>
  <c r="X17" i="20"/>
  <c r="U17" i="20"/>
  <c r="V17" i="20"/>
  <c r="W17" i="20"/>
  <c r="Z17" i="20"/>
  <c r="AA17" i="20"/>
  <c r="AB17" i="20"/>
  <c r="S18" i="20"/>
  <c r="AN18" i="20" s="1"/>
  <c r="V18" i="22" s="1"/>
  <c r="X18" i="20"/>
  <c r="U18" i="20"/>
  <c r="V18" i="20"/>
  <c r="W18" i="20"/>
  <c r="Z18" i="20"/>
  <c r="AA18" i="20"/>
  <c r="AB18" i="20"/>
  <c r="S19" i="20"/>
  <c r="AN19" i="20" s="1"/>
  <c r="V19" i="22" s="1"/>
  <c r="X19" i="20"/>
  <c r="U19" i="20"/>
  <c r="V19" i="20"/>
  <c r="W19" i="20"/>
  <c r="Z19" i="20"/>
  <c r="AA19" i="20"/>
  <c r="AB19" i="20"/>
  <c r="S20" i="20"/>
  <c r="AN20" i="20" s="1"/>
  <c r="V20" i="22" s="1"/>
  <c r="X20" i="20"/>
  <c r="U20" i="20"/>
  <c r="V20" i="20"/>
  <c r="W20" i="20"/>
  <c r="Z20" i="20"/>
  <c r="AA20" i="20"/>
  <c r="AB20" i="20"/>
  <c r="S21" i="20"/>
  <c r="AN21" i="20" s="1"/>
  <c r="V21" i="22" s="1"/>
  <c r="X21" i="20"/>
  <c r="U21" i="20"/>
  <c r="V21" i="20"/>
  <c r="W21" i="20"/>
  <c r="Z21" i="20"/>
  <c r="AA21" i="20"/>
  <c r="AB21" i="20"/>
  <c r="S22" i="20"/>
  <c r="AN22" i="20" s="1"/>
  <c r="V22" i="22" s="1"/>
  <c r="X22" i="20"/>
  <c r="U22" i="20"/>
  <c r="V22" i="20"/>
  <c r="W22" i="20"/>
  <c r="Z22" i="20"/>
  <c r="AA22" i="20"/>
  <c r="AB22" i="20"/>
  <c r="S23" i="20"/>
  <c r="AN23" i="20" s="1"/>
  <c r="V23" i="22" s="1"/>
  <c r="X23" i="20"/>
  <c r="U23" i="20"/>
  <c r="V23" i="20"/>
  <c r="W23" i="20"/>
  <c r="Z23" i="20"/>
  <c r="AA23" i="20"/>
  <c r="AB23" i="20"/>
  <c r="S24" i="20"/>
  <c r="AN24" i="20" s="1"/>
  <c r="V24" i="22" s="1"/>
  <c r="X24" i="20"/>
  <c r="U24" i="20"/>
  <c r="V24" i="20"/>
  <c r="W24" i="20"/>
  <c r="Z24" i="20"/>
  <c r="AA24" i="20"/>
  <c r="AB24" i="20"/>
  <c r="S25" i="20"/>
  <c r="AN25" i="20" s="1"/>
  <c r="V25" i="22" s="1"/>
  <c r="X25" i="20"/>
  <c r="U25" i="20"/>
  <c r="V25" i="20"/>
  <c r="W25" i="20"/>
  <c r="Z25" i="20"/>
  <c r="AA25" i="20"/>
  <c r="AB25" i="20"/>
  <c r="S26" i="20"/>
  <c r="AN26" i="20" s="1"/>
  <c r="V26" i="22" s="1"/>
  <c r="X26" i="20"/>
  <c r="U26" i="20"/>
  <c r="V26" i="20"/>
  <c r="W26" i="20"/>
  <c r="Z26" i="20"/>
  <c r="AA26" i="20"/>
  <c r="AB26" i="20"/>
  <c r="S27" i="20"/>
  <c r="AN27" i="20" s="1"/>
  <c r="V27" i="22" s="1"/>
  <c r="X27" i="20"/>
  <c r="U27" i="20"/>
  <c r="V27" i="20"/>
  <c r="W27" i="20"/>
  <c r="Z27" i="20"/>
  <c r="AA27" i="20"/>
  <c r="AB27" i="20"/>
  <c r="S28" i="20"/>
  <c r="AN28" i="20" s="1"/>
  <c r="V28" i="22" s="1"/>
  <c r="X28" i="20"/>
  <c r="U28" i="20"/>
  <c r="V28" i="20"/>
  <c r="W28" i="20"/>
  <c r="Z28" i="20"/>
  <c r="AA28" i="20"/>
  <c r="AB28" i="20"/>
  <c r="S29" i="20"/>
  <c r="AN29" i="20" s="1"/>
  <c r="V29" i="22" s="1"/>
  <c r="X29" i="20"/>
  <c r="U29" i="20"/>
  <c r="V29" i="20"/>
  <c r="W29" i="20"/>
  <c r="Z29" i="20"/>
  <c r="AA29" i="20"/>
  <c r="AB29" i="20"/>
  <c r="S30" i="20"/>
  <c r="AN30" i="20" s="1"/>
  <c r="V30" i="22" s="1"/>
  <c r="X30" i="20"/>
  <c r="U30" i="20"/>
  <c r="V30" i="20"/>
  <c r="W30" i="20"/>
  <c r="Z30" i="20"/>
  <c r="AA30" i="20"/>
  <c r="AB30" i="20"/>
  <c r="S31" i="20"/>
  <c r="AN31" i="20" s="1"/>
  <c r="V31" i="22" s="1"/>
  <c r="X31" i="20"/>
  <c r="U31" i="20"/>
  <c r="V31" i="20"/>
  <c r="W31" i="20"/>
  <c r="Z31" i="20"/>
  <c r="AA31" i="20"/>
  <c r="AB31" i="20"/>
  <c r="S32" i="20"/>
  <c r="AN32" i="20" s="1"/>
  <c r="V32" i="22" s="1"/>
  <c r="X32" i="20"/>
  <c r="U32" i="20"/>
  <c r="V32" i="20"/>
  <c r="W32" i="20"/>
  <c r="Z32" i="20"/>
  <c r="AA32" i="20"/>
  <c r="AB32" i="20"/>
  <c r="S33" i="20"/>
  <c r="AN33" i="20" s="1"/>
  <c r="V33" i="22" s="1"/>
  <c r="X33" i="20"/>
  <c r="U33" i="20"/>
  <c r="V33" i="20"/>
  <c r="W33" i="20"/>
  <c r="Z33" i="20"/>
  <c r="AA33" i="20"/>
  <c r="AB33" i="20"/>
  <c r="S34" i="20"/>
  <c r="AN34" i="20" s="1"/>
  <c r="V34" i="22" s="1"/>
  <c r="X34" i="20"/>
  <c r="U34" i="20"/>
  <c r="V34" i="20"/>
  <c r="W34" i="20"/>
  <c r="Z34" i="20"/>
  <c r="AA34" i="20"/>
  <c r="AB34" i="20"/>
  <c r="S35" i="20"/>
  <c r="AN35" i="20" s="1"/>
  <c r="V35" i="22" s="1"/>
  <c r="X35" i="20"/>
  <c r="U35" i="20"/>
  <c r="V35" i="20"/>
  <c r="W35" i="20"/>
  <c r="Z35" i="20"/>
  <c r="AA35" i="20"/>
  <c r="AB35" i="20"/>
  <c r="S36" i="20"/>
  <c r="AN36" i="20" s="1"/>
  <c r="V36" i="22" s="1"/>
  <c r="X36" i="20"/>
  <c r="U36" i="20"/>
  <c r="V36" i="20"/>
  <c r="W36" i="20"/>
  <c r="Z36" i="20"/>
  <c r="AA36" i="20"/>
  <c r="AB36" i="20"/>
  <c r="S37" i="20"/>
  <c r="AN37" i="20" s="1"/>
  <c r="V37" i="22" s="1"/>
  <c r="X37" i="20"/>
  <c r="U37" i="20"/>
  <c r="V37" i="20"/>
  <c r="W37" i="20"/>
  <c r="Z37" i="20"/>
  <c r="AA37" i="20"/>
  <c r="AB37" i="20"/>
  <c r="S38" i="20"/>
  <c r="AN38" i="20" s="1"/>
  <c r="V38" i="22" s="1"/>
  <c r="X38" i="20"/>
  <c r="U38" i="20"/>
  <c r="V38" i="20"/>
  <c r="W38" i="20"/>
  <c r="Z38" i="20"/>
  <c r="AA38" i="20"/>
  <c r="AB38" i="20"/>
  <c r="S39" i="20"/>
  <c r="AN39" i="20" s="1"/>
  <c r="V39" i="22" s="1"/>
  <c r="X39" i="20"/>
  <c r="U39" i="20"/>
  <c r="V39" i="20"/>
  <c r="W39" i="20"/>
  <c r="Z39" i="20"/>
  <c r="AA39" i="20"/>
  <c r="AB39" i="20"/>
  <c r="S40" i="20"/>
  <c r="AN40" i="20" s="1"/>
  <c r="V40" i="22" s="1"/>
  <c r="X40" i="20"/>
  <c r="U40" i="20"/>
  <c r="V40" i="20"/>
  <c r="W40" i="20"/>
  <c r="Z40" i="20"/>
  <c r="AA40" i="20"/>
  <c r="AB40" i="20"/>
  <c r="S41" i="20"/>
  <c r="AN41" i="20" s="1"/>
  <c r="V41" i="22" s="1"/>
  <c r="X41" i="20"/>
  <c r="U41" i="20"/>
  <c r="V41" i="20"/>
  <c r="W41" i="20"/>
  <c r="Z41" i="20"/>
  <c r="AA41" i="20"/>
  <c r="AB41" i="20"/>
  <c r="S42" i="20"/>
  <c r="AN42" i="20" s="1"/>
  <c r="V42" i="22" s="1"/>
  <c r="X42" i="20"/>
  <c r="U42" i="20"/>
  <c r="V42" i="20"/>
  <c r="W42" i="20"/>
  <c r="Z42" i="20"/>
  <c r="AA42" i="20"/>
  <c r="AB42" i="20"/>
  <c r="S43" i="20"/>
  <c r="AN43" i="20" s="1"/>
  <c r="V43" i="22" s="1"/>
  <c r="X43" i="20"/>
  <c r="U43" i="20"/>
  <c r="V43" i="20"/>
  <c r="W43" i="20"/>
  <c r="Z43" i="20"/>
  <c r="AA43" i="20"/>
  <c r="AB43" i="20"/>
  <c r="S44" i="20"/>
  <c r="AN44" i="20" s="1"/>
  <c r="V44" i="22" s="1"/>
  <c r="X44" i="20"/>
  <c r="U44" i="20"/>
  <c r="V44" i="20"/>
  <c r="W44" i="20"/>
  <c r="Z44" i="20"/>
  <c r="AA44" i="20"/>
  <c r="AB44" i="20"/>
  <c r="S45" i="20"/>
  <c r="AN45" i="20" s="1"/>
  <c r="V45" i="22" s="1"/>
  <c r="X45" i="20"/>
  <c r="U45" i="20"/>
  <c r="V45" i="20"/>
  <c r="W45" i="20"/>
  <c r="Z45" i="20"/>
  <c r="AA45" i="20"/>
  <c r="AB45" i="20"/>
  <c r="S46" i="20"/>
  <c r="AN46" i="20" s="1"/>
  <c r="V46" i="22" s="1"/>
  <c r="X46" i="20"/>
  <c r="U46" i="20"/>
  <c r="V46" i="20"/>
  <c r="W46" i="20"/>
  <c r="Z46" i="20"/>
  <c r="AA46" i="20"/>
  <c r="AB46" i="20"/>
  <c r="S47" i="20"/>
  <c r="AN47" i="20" s="1"/>
  <c r="V47" i="22" s="1"/>
  <c r="X47" i="20"/>
  <c r="U47" i="20"/>
  <c r="V47" i="20"/>
  <c r="W47" i="20"/>
  <c r="Z47" i="20"/>
  <c r="AA47" i="20"/>
  <c r="AB47" i="20"/>
  <c r="S48" i="20"/>
  <c r="AN48" i="20" s="1"/>
  <c r="V48" i="22" s="1"/>
  <c r="X48" i="20"/>
  <c r="U48" i="20"/>
  <c r="V48" i="20"/>
  <c r="W48" i="20"/>
  <c r="Z48" i="20"/>
  <c r="AA48" i="20"/>
  <c r="AB48" i="20"/>
  <c r="S49" i="20"/>
  <c r="AN49" i="20" s="1"/>
  <c r="V49" i="22" s="1"/>
  <c r="X49" i="20"/>
  <c r="U49" i="20"/>
  <c r="V49" i="20"/>
  <c r="W49" i="20"/>
  <c r="Z49" i="20"/>
  <c r="AA49" i="20"/>
  <c r="AB49" i="20"/>
  <c r="AB3" i="20"/>
  <c r="AA3" i="20"/>
  <c r="Z3" i="20"/>
  <c r="W3" i="20"/>
  <c r="V3" i="20"/>
  <c r="X3" i="20"/>
  <c r="U3" i="20"/>
  <c r="S3" i="20"/>
  <c r="AN3" i="20" s="1"/>
  <c r="V3" i="22" s="1"/>
  <c r="M4" i="20"/>
  <c r="Q4" i="20"/>
  <c r="R4" i="20"/>
  <c r="M5" i="20"/>
  <c r="Q5" i="20"/>
  <c r="R5" i="20"/>
  <c r="M6" i="20"/>
  <c r="Q6" i="20"/>
  <c r="R6" i="20"/>
  <c r="M7" i="20"/>
  <c r="Q7" i="20"/>
  <c r="R7" i="20"/>
  <c r="M8" i="20"/>
  <c r="Q8" i="20"/>
  <c r="R8" i="20"/>
  <c r="M9" i="20"/>
  <c r="Q9" i="20"/>
  <c r="R9" i="20"/>
  <c r="M10" i="20"/>
  <c r="Q10" i="20"/>
  <c r="R10" i="20"/>
  <c r="M11" i="20"/>
  <c r="Q11" i="20"/>
  <c r="R11" i="20"/>
  <c r="M12" i="20"/>
  <c r="Q12" i="20"/>
  <c r="R12" i="20"/>
  <c r="M13" i="20"/>
  <c r="Q13" i="20"/>
  <c r="R13" i="20"/>
  <c r="M14" i="20"/>
  <c r="Q14" i="20"/>
  <c r="R14" i="20"/>
  <c r="M15" i="20"/>
  <c r="Q15" i="20"/>
  <c r="R15" i="20"/>
  <c r="M16" i="20"/>
  <c r="Q16" i="20"/>
  <c r="R16" i="20"/>
  <c r="M17" i="20"/>
  <c r="Q17" i="20"/>
  <c r="R17" i="20"/>
  <c r="M18" i="20"/>
  <c r="Q18" i="20"/>
  <c r="R18" i="20"/>
  <c r="M19" i="20"/>
  <c r="Q19" i="20"/>
  <c r="R19" i="20"/>
  <c r="M20" i="20"/>
  <c r="Q20" i="20"/>
  <c r="R20" i="20"/>
  <c r="M21" i="20"/>
  <c r="Q21" i="20"/>
  <c r="R21" i="20"/>
  <c r="M22" i="20"/>
  <c r="Q22" i="20"/>
  <c r="R22" i="20"/>
  <c r="M23" i="20"/>
  <c r="Q23" i="20"/>
  <c r="R23" i="20"/>
  <c r="M24" i="20"/>
  <c r="Q24" i="20"/>
  <c r="R24" i="20"/>
  <c r="M25" i="20"/>
  <c r="Q25" i="20"/>
  <c r="R25" i="20"/>
  <c r="M26" i="20"/>
  <c r="Q26" i="20"/>
  <c r="R26" i="20"/>
  <c r="M27" i="20"/>
  <c r="Q27" i="20"/>
  <c r="R27" i="20"/>
  <c r="M28" i="20"/>
  <c r="Q28" i="20"/>
  <c r="R28" i="20"/>
  <c r="M29" i="20"/>
  <c r="Q29" i="20"/>
  <c r="R29" i="20"/>
  <c r="M30" i="20"/>
  <c r="Q30" i="20"/>
  <c r="R30" i="20"/>
  <c r="M31" i="20"/>
  <c r="Q31" i="20"/>
  <c r="R31" i="20"/>
  <c r="M32" i="20"/>
  <c r="Q32" i="20"/>
  <c r="R32" i="20"/>
  <c r="M33" i="20"/>
  <c r="Q33" i="20"/>
  <c r="R33" i="20"/>
  <c r="M34" i="20"/>
  <c r="Q34" i="20"/>
  <c r="R34" i="20"/>
  <c r="M35" i="20"/>
  <c r="Q35" i="20"/>
  <c r="R35" i="20"/>
  <c r="M36" i="20"/>
  <c r="Q36" i="20"/>
  <c r="R36" i="20"/>
  <c r="M37" i="20"/>
  <c r="Q37" i="20"/>
  <c r="R37" i="20"/>
  <c r="M38" i="20"/>
  <c r="Q38" i="20"/>
  <c r="R38" i="20"/>
  <c r="M39" i="20"/>
  <c r="Q39" i="20"/>
  <c r="R39" i="20"/>
  <c r="M40" i="20"/>
  <c r="Q40" i="20"/>
  <c r="R40" i="20"/>
  <c r="M41" i="20"/>
  <c r="Q41" i="20"/>
  <c r="R41" i="20"/>
  <c r="M42" i="20"/>
  <c r="Q42" i="20"/>
  <c r="R42" i="20"/>
  <c r="M43" i="20"/>
  <c r="Q43" i="20"/>
  <c r="R43" i="20"/>
  <c r="M44" i="20"/>
  <c r="Q44" i="20"/>
  <c r="R44" i="20"/>
  <c r="M45" i="20"/>
  <c r="Q45" i="20"/>
  <c r="R45" i="20"/>
  <c r="M46" i="20"/>
  <c r="Q46" i="20"/>
  <c r="R46" i="20"/>
  <c r="M47" i="20"/>
  <c r="Q47" i="20"/>
  <c r="R47" i="20"/>
  <c r="M48" i="20"/>
  <c r="Q48" i="20"/>
  <c r="R48" i="20"/>
  <c r="M49" i="20"/>
  <c r="R49" i="20"/>
  <c r="R3" i="20"/>
  <c r="Q3" i="20"/>
  <c r="M3" i="20"/>
  <c r="L4" i="20"/>
  <c r="L5" i="20"/>
  <c r="L6" i="20"/>
  <c r="AK6" i="20" s="1"/>
  <c r="L7" i="20"/>
  <c r="L8" i="20"/>
  <c r="L9" i="20"/>
  <c r="L10" i="20"/>
  <c r="AK10" i="20" s="1"/>
  <c r="L11" i="20"/>
  <c r="L12" i="20"/>
  <c r="L13" i="20"/>
  <c r="L14" i="20"/>
  <c r="AK14" i="20" s="1"/>
  <c r="L15" i="20"/>
  <c r="L16" i="20"/>
  <c r="L17" i="20"/>
  <c r="L18" i="20"/>
  <c r="AK18" i="20" s="1"/>
  <c r="L19" i="20"/>
  <c r="L20" i="20"/>
  <c r="L21" i="20"/>
  <c r="L22" i="20"/>
  <c r="AK22" i="20" s="1"/>
  <c r="L23" i="20"/>
  <c r="L24" i="20"/>
  <c r="L25" i="20"/>
  <c r="L26" i="20"/>
  <c r="AK26" i="20" s="1"/>
  <c r="L27" i="20"/>
  <c r="L28" i="20"/>
  <c r="L29" i="20"/>
  <c r="L30" i="20"/>
  <c r="AK30" i="20" s="1"/>
  <c r="L31" i="20"/>
  <c r="L32" i="20"/>
  <c r="L33" i="20"/>
  <c r="L34" i="20"/>
  <c r="AK34" i="20" s="1"/>
  <c r="L35" i="20"/>
  <c r="L36" i="20"/>
  <c r="L37" i="20"/>
  <c r="L38" i="20"/>
  <c r="AK38" i="20" s="1"/>
  <c r="L39" i="20"/>
  <c r="L40" i="20"/>
  <c r="L41" i="20"/>
  <c r="L42" i="20"/>
  <c r="AK42" i="20" s="1"/>
  <c r="L43" i="20"/>
  <c r="L44" i="20"/>
  <c r="L45" i="20"/>
  <c r="L46" i="20"/>
  <c r="AK46" i="20" s="1"/>
  <c r="L47" i="20"/>
  <c r="L48" i="20"/>
  <c r="L49" i="20"/>
  <c r="L3" i="20"/>
  <c r="AS32" i="20" l="1"/>
  <c r="AV32" i="20" s="1"/>
  <c r="AS24" i="20"/>
  <c r="AV24" i="20" s="1"/>
  <c r="AS16" i="20"/>
  <c r="AS44" i="20"/>
  <c r="AS42" i="20"/>
  <c r="AS34" i="20"/>
  <c r="AS26" i="20"/>
  <c r="AS18" i="20"/>
  <c r="AS10" i="20"/>
  <c r="AS3" i="20"/>
  <c r="AV3" i="20" s="1"/>
  <c r="AS36" i="20"/>
  <c r="AS28" i="20"/>
  <c r="AS20" i="20"/>
  <c r="AK47" i="20"/>
  <c r="AK39" i="20"/>
  <c r="AK31" i="20"/>
  <c r="AK23" i="20"/>
  <c r="AK15" i="20"/>
  <c r="AK7" i="20"/>
  <c r="AK45" i="20"/>
  <c r="AK37" i="20"/>
  <c r="AK29" i="20"/>
  <c r="AK21" i="20"/>
  <c r="AK13" i="20"/>
  <c r="AK5" i="20"/>
  <c r="AS7" i="20"/>
  <c r="AV7" i="20" s="1"/>
  <c r="AK3" i="20"/>
  <c r="AS46" i="20"/>
  <c r="AS38" i="20"/>
  <c r="AS30" i="20"/>
  <c r="AS22" i="20"/>
  <c r="AS14" i="20"/>
  <c r="AS6" i="20"/>
  <c r="AV6" i="20" s="1"/>
  <c r="AS12" i="20"/>
  <c r="AV12" i="20" s="1"/>
  <c r="AS4" i="20"/>
  <c r="AS43" i="20"/>
  <c r="AS35" i="20"/>
  <c r="AS27" i="20"/>
  <c r="AS19" i="20"/>
  <c r="AS11" i="20"/>
  <c r="AS49" i="20"/>
  <c r="AV49" i="20" s="1"/>
  <c r="AS41" i="20"/>
  <c r="AS33" i="20"/>
  <c r="AS25" i="20"/>
  <c r="AS17" i="20"/>
  <c r="AS9" i="20"/>
  <c r="AK28" i="20"/>
  <c r="AK20" i="20"/>
  <c r="AK12" i="20"/>
  <c r="AK4" i="20"/>
  <c r="AS48" i="20"/>
  <c r="AS40" i="20"/>
  <c r="AS8" i="20"/>
  <c r="AK43" i="20"/>
  <c r="AK35" i="20"/>
  <c r="AK27" i="20"/>
  <c r="AK19" i="20"/>
  <c r="AK11" i="20"/>
  <c r="AS47" i="20"/>
  <c r="AS39" i="20"/>
  <c r="AS31" i="20"/>
  <c r="AS23" i="20"/>
  <c r="AV23" i="20" s="1"/>
  <c r="AS15" i="20"/>
  <c r="AS45" i="20"/>
  <c r="AS37" i="20"/>
  <c r="AS29" i="20"/>
  <c r="AS21" i="20"/>
  <c r="AS13" i="20"/>
  <c r="AS5" i="20"/>
  <c r="AK48" i="20"/>
  <c r="AK40" i="20"/>
  <c r="AK32" i="20"/>
  <c r="AK24" i="20"/>
  <c r="AK16" i="20"/>
  <c r="AK8" i="20"/>
  <c r="AK44" i="20"/>
  <c r="AK36" i="20"/>
  <c r="AK49" i="20"/>
  <c r="AK41" i="20"/>
  <c r="AK33" i="20"/>
  <c r="AK25" i="20"/>
  <c r="AK17" i="20"/>
  <c r="AK9" i="20"/>
  <c r="AP3" i="20"/>
  <c r="AQ3" i="20" s="1"/>
  <c r="X3" i="22" s="1"/>
  <c r="AO3" i="20"/>
  <c r="AJ43" i="20"/>
  <c r="AJ35" i="20"/>
  <c r="AJ27" i="20"/>
  <c r="AJ19" i="20"/>
  <c r="AM19" i="20" s="1"/>
  <c r="AD33" i="22"/>
  <c r="AD25" i="22"/>
  <c r="AD17" i="22"/>
  <c r="AD9" i="22"/>
  <c r="AJ49" i="20"/>
  <c r="AM49" i="20" s="1"/>
  <c r="AJ41" i="20"/>
  <c r="AJ33" i="20"/>
  <c r="AJ25" i="20"/>
  <c r="AJ17" i="20"/>
  <c r="AJ9" i="20"/>
  <c r="AM9" i="20" s="1"/>
  <c r="U9" i="22" s="1"/>
  <c r="AP47" i="20"/>
  <c r="AQ47" i="20" s="1"/>
  <c r="X47" i="22" s="1"/>
  <c r="AP43" i="20"/>
  <c r="AQ43" i="20" s="1"/>
  <c r="X43" i="22" s="1"/>
  <c r="AP39" i="20"/>
  <c r="AQ39" i="20" s="1"/>
  <c r="X39" i="22" s="1"/>
  <c r="AP35" i="20"/>
  <c r="AQ35" i="20" s="1"/>
  <c r="X35" i="22" s="1"/>
  <c r="AP31" i="20"/>
  <c r="AQ31" i="20" s="1"/>
  <c r="X31" i="22" s="1"/>
  <c r="AP27" i="20"/>
  <c r="AQ27" i="20" s="1"/>
  <c r="X27" i="22" s="1"/>
  <c r="AP23" i="20"/>
  <c r="AQ23" i="20" s="1"/>
  <c r="X23" i="22" s="1"/>
  <c r="AP19" i="20"/>
  <c r="AQ19" i="20" s="1"/>
  <c r="X19" i="22" s="1"/>
  <c r="AP15" i="20"/>
  <c r="AQ15" i="20" s="1"/>
  <c r="X15" i="22" s="1"/>
  <c r="AP11" i="20"/>
  <c r="AQ11" i="20" s="1"/>
  <c r="X11" i="22" s="1"/>
  <c r="AP7" i="20"/>
  <c r="AQ7" i="20" s="1"/>
  <c r="X7" i="22" s="1"/>
  <c r="AD49" i="22"/>
  <c r="AD41" i="22"/>
  <c r="Z49" i="22"/>
  <c r="AD16" i="22"/>
  <c r="AD8" i="22"/>
  <c r="AD47" i="22"/>
  <c r="AD39" i="22"/>
  <c r="AD31" i="22"/>
  <c r="AD23" i="22"/>
  <c r="AD15" i="22"/>
  <c r="AD7" i="22"/>
  <c r="AD40" i="22"/>
  <c r="AD46" i="22"/>
  <c r="AD38" i="22"/>
  <c r="AD30" i="22"/>
  <c r="AD22" i="22"/>
  <c r="AD14" i="22"/>
  <c r="AD6" i="22"/>
  <c r="AD32" i="22"/>
  <c r="AJ45" i="20"/>
  <c r="AJ37" i="20"/>
  <c r="AJ29" i="20"/>
  <c r="AJ21" i="20"/>
  <c r="AJ13" i="20"/>
  <c r="AJ5" i="20"/>
  <c r="AP49" i="20"/>
  <c r="AQ49" i="20" s="1"/>
  <c r="X49" i="22" s="1"/>
  <c r="AP45" i="20"/>
  <c r="AQ45" i="20" s="1"/>
  <c r="X45" i="22" s="1"/>
  <c r="AP41" i="20"/>
  <c r="AQ41" i="20" s="1"/>
  <c r="X41" i="22" s="1"/>
  <c r="AP37" i="20"/>
  <c r="AQ37" i="20" s="1"/>
  <c r="X37" i="22" s="1"/>
  <c r="AP33" i="20"/>
  <c r="AQ33" i="20" s="1"/>
  <c r="X33" i="22" s="1"/>
  <c r="AP29" i="20"/>
  <c r="AQ29" i="20" s="1"/>
  <c r="X29" i="22" s="1"/>
  <c r="AP25" i="20"/>
  <c r="AQ25" i="20" s="1"/>
  <c r="X25" i="22" s="1"/>
  <c r="AP21" i="20"/>
  <c r="AQ21" i="20" s="1"/>
  <c r="X21" i="22" s="1"/>
  <c r="AP17" i="20"/>
  <c r="AQ17" i="20" s="1"/>
  <c r="X17" i="22" s="1"/>
  <c r="AP13" i="20"/>
  <c r="AQ13" i="20" s="1"/>
  <c r="X13" i="22" s="1"/>
  <c r="AD3" i="22"/>
  <c r="AD45" i="22"/>
  <c r="AD37" i="22"/>
  <c r="AD29" i="22"/>
  <c r="AD21" i="22"/>
  <c r="AD13" i="22"/>
  <c r="AD5" i="22"/>
  <c r="AD24" i="22"/>
  <c r="AO8" i="20"/>
  <c r="W8" i="22" s="1"/>
  <c r="AO4" i="20"/>
  <c r="W4" i="22" s="1"/>
  <c r="AD44" i="22"/>
  <c r="AD36" i="22"/>
  <c r="AD28" i="22"/>
  <c r="AD20" i="22"/>
  <c r="AD12" i="22"/>
  <c r="AD4" i="22"/>
  <c r="AD48" i="22"/>
  <c r="AD43" i="22"/>
  <c r="AD35" i="22"/>
  <c r="AD27" i="22"/>
  <c r="AD19" i="22"/>
  <c r="AD11" i="22"/>
  <c r="Z24" i="22"/>
  <c r="Z12" i="22"/>
  <c r="AD42" i="22"/>
  <c r="AD34" i="22"/>
  <c r="AD26" i="22"/>
  <c r="AD18" i="22"/>
  <c r="AD10" i="22"/>
  <c r="AP48" i="20"/>
  <c r="AQ48" i="20" s="1"/>
  <c r="X48" i="22" s="1"/>
  <c r="AP44" i="20"/>
  <c r="AQ44" i="20" s="1"/>
  <c r="X44" i="22" s="1"/>
  <c r="AP40" i="20"/>
  <c r="AQ40" i="20" s="1"/>
  <c r="X40" i="22" s="1"/>
  <c r="AP36" i="20"/>
  <c r="AQ36" i="20" s="1"/>
  <c r="X36" i="22" s="1"/>
  <c r="AP32" i="20"/>
  <c r="AQ32" i="20" s="1"/>
  <c r="X32" i="22" s="1"/>
  <c r="AP28" i="20"/>
  <c r="AQ28" i="20" s="1"/>
  <c r="X28" i="22" s="1"/>
  <c r="AP24" i="20"/>
  <c r="AQ24" i="20" s="1"/>
  <c r="X24" i="22" s="1"/>
  <c r="AP20" i="20"/>
  <c r="AQ20" i="20" s="1"/>
  <c r="X20" i="22" s="1"/>
  <c r="AP16" i="20"/>
  <c r="AQ16" i="20" s="1"/>
  <c r="X16" i="22" s="1"/>
  <c r="AP12" i="20"/>
  <c r="AQ12" i="20" s="1"/>
  <c r="X12" i="22" s="1"/>
  <c r="AP8" i="20"/>
  <c r="AQ8" i="20" s="1"/>
  <c r="X8" i="22" s="1"/>
  <c r="AP4" i="20"/>
  <c r="AQ4" i="20" s="1"/>
  <c r="X4" i="22" s="1"/>
  <c r="AO48" i="20"/>
  <c r="W48" i="22" s="1"/>
  <c r="AO44" i="20"/>
  <c r="W44" i="22" s="1"/>
  <c r="AO40" i="20"/>
  <c r="W40" i="22" s="1"/>
  <c r="AO36" i="20"/>
  <c r="W36" i="22" s="1"/>
  <c r="AO32" i="20"/>
  <c r="W32" i="22" s="1"/>
  <c r="AO28" i="20"/>
  <c r="W28" i="22" s="1"/>
  <c r="AO24" i="20"/>
  <c r="W24" i="22" s="1"/>
  <c r="AO20" i="20"/>
  <c r="W20" i="22" s="1"/>
  <c r="AO16" i="20"/>
  <c r="W16" i="22" s="1"/>
  <c r="AO12" i="20"/>
  <c r="W12" i="22" s="1"/>
  <c r="Z3" i="22"/>
  <c r="AP9" i="20"/>
  <c r="AQ9" i="20" s="1"/>
  <c r="X9" i="22" s="1"/>
  <c r="AP5" i="20"/>
  <c r="AQ5" i="20" s="1"/>
  <c r="X5" i="22" s="1"/>
  <c r="AP46" i="20"/>
  <c r="AQ46" i="20" s="1"/>
  <c r="X46" i="22" s="1"/>
  <c r="AP42" i="20"/>
  <c r="AQ42" i="20" s="1"/>
  <c r="X42" i="22" s="1"/>
  <c r="AP38" i="20"/>
  <c r="AQ38" i="20" s="1"/>
  <c r="X38" i="22" s="1"/>
  <c r="AP34" i="20"/>
  <c r="AQ34" i="20" s="1"/>
  <c r="X34" i="22" s="1"/>
  <c r="AP30" i="20"/>
  <c r="AQ30" i="20" s="1"/>
  <c r="X30" i="22" s="1"/>
  <c r="AP26" i="20"/>
  <c r="AQ26" i="20" s="1"/>
  <c r="X26" i="22" s="1"/>
  <c r="AP22" i="20"/>
  <c r="AQ22" i="20" s="1"/>
  <c r="X22" i="22" s="1"/>
  <c r="AP18" i="20"/>
  <c r="AQ18" i="20" s="1"/>
  <c r="X18" i="22" s="1"/>
  <c r="AP14" i="20"/>
  <c r="AQ14" i="20" s="1"/>
  <c r="X14" i="22" s="1"/>
  <c r="AP10" i="20"/>
  <c r="AQ10" i="20" s="1"/>
  <c r="X10" i="22" s="1"/>
  <c r="AP6" i="20"/>
  <c r="AQ6" i="20" s="1"/>
  <c r="X6" i="22" s="1"/>
  <c r="AJ44" i="20"/>
  <c r="AJ12" i="20"/>
  <c r="AJ36" i="20"/>
  <c r="AJ4" i="20"/>
  <c r="AO47" i="20"/>
  <c r="W47" i="22" s="1"/>
  <c r="AO43" i="20"/>
  <c r="W43" i="22" s="1"/>
  <c r="AO39" i="20"/>
  <c r="W39" i="22" s="1"/>
  <c r="AO35" i="20"/>
  <c r="W35" i="22" s="1"/>
  <c r="AO31" i="20"/>
  <c r="W31" i="22" s="1"/>
  <c r="AO27" i="20"/>
  <c r="W27" i="22" s="1"/>
  <c r="AO23" i="20"/>
  <c r="W23" i="22" s="1"/>
  <c r="AO19" i="20"/>
  <c r="W19" i="22" s="1"/>
  <c r="AO15" i="20"/>
  <c r="W15" i="22" s="1"/>
  <c r="AO11" i="20"/>
  <c r="W11" i="22" s="1"/>
  <c r="AO7" i="20"/>
  <c r="W7" i="22" s="1"/>
  <c r="AJ20" i="20"/>
  <c r="AO46" i="20"/>
  <c r="W46" i="22" s="1"/>
  <c r="AO42" i="20"/>
  <c r="W42" i="22" s="1"/>
  <c r="AO38" i="20"/>
  <c r="W38" i="22" s="1"/>
  <c r="AO34" i="20"/>
  <c r="W34" i="22" s="1"/>
  <c r="AO30" i="20"/>
  <c r="W30" i="22" s="1"/>
  <c r="AO26" i="20"/>
  <c r="W26" i="22" s="1"/>
  <c r="AO22" i="20"/>
  <c r="W22" i="22" s="1"/>
  <c r="AO18" i="20"/>
  <c r="W18" i="22" s="1"/>
  <c r="AO14" i="20"/>
  <c r="W14" i="22" s="1"/>
  <c r="AO10" i="20"/>
  <c r="W10" i="22" s="1"/>
  <c r="AO6" i="20"/>
  <c r="W6" i="22" s="1"/>
  <c r="AJ28" i="20"/>
  <c r="AO49" i="20"/>
  <c r="W49" i="22" s="1"/>
  <c r="AO45" i="20"/>
  <c r="W45" i="22" s="1"/>
  <c r="AO41" i="20"/>
  <c r="W41" i="22" s="1"/>
  <c r="AO37" i="20"/>
  <c r="W37" i="22" s="1"/>
  <c r="AO33" i="20"/>
  <c r="W33" i="22" s="1"/>
  <c r="AO29" i="20"/>
  <c r="W29" i="22" s="1"/>
  <c r="AO25" i="20"/>
  <c r="W25" i="22" s="1"/>
  <c r="AO21" i="20"/>
  <c r="W21" i="22" s="1"/>
  <c r="AO17" i="20"/>
  <c r="W17" i="22" s="1"/>
  <c r="AO13" i="20"/>
  <c r="W13" i="22" s="1"/>
  <c r="AO9" i="20"/>
  <c r="W9" i="22" s="1"/>
  <c r="AO5" i="20"/>
  <c r="W5" i="22" s="1"/>
  <c r="AJ31" i="20"/>
  <c r="AJ23" i="20"/>
  <c r="AJ42" i="20"/>
  <c r="AM42" i="20" s="1"/>
  <c r="AJ34" i="20"/>
  <c r="AM34" i="20" s="1"/>
  <c r="AJ26" i="20"/>
  <c r="AM26" i="20" s="1"/>
  <c r="AJ18" i="20"/>
  <c r="AM18" i="20" s="1"/>
  <c r="AJ10" i="20"/>
  <c r="AM10" i="20" s="1"/>
  <c r="AJ47" i="20"/>
  <c r="AJ15" i="20"/>
  <c r="AJ3" i="20"/>
  <c r="AJ48" i="20"/>
  <c r="AJ40" i="20"/>
  <c r="AJ32" i="20"/>
  <c r="AJ24" i="20"/>
  <c r="AJ16" i="20"/>
  <c r="AJ8" i="20"/>
  <c r="AJ11" i="20"/>
  <c r="AJ39" i="20"/>
  <c r="AJ7" i="20"/>
  <c r="AJ46" i="20"/>
  <c r="AM46" i="20" s="1"/>
  <c r="AJ38" i="20"/>
  <c r="AM38" i="20" s="1"/>
  <c r="AJ30" i="20"/>
  <c r="AM30" i="20" s="1"/>
  <c r="AJ22" i="20"/>
  <c r="AM22" i="20" s="1"/>
  <c r="AJ14" i="20"/>
  <c r="AM14" i="20" s="1"/>
  <c r="AJ6" i="20"/>
  <c r="AM6" i="20" s="1"/>
  <c r="J4" i="20"/>
  <c r="K4" i="20"/>
  <c r="J5" i="20"/>
  <c r="K5" i="20"/>
  <c r="J6" i="20"/>
  <c r="K6" i="20"/>
  <c r="J7" i="20"/>
  <c r="K7" i="20"/>
  <c r="J8" i="20"/>
  <c r="K8" i="20"/>
  <c r="J9" i="20"/>
  <c r="K9" i="20"/>
  <c r="J10" i="20"/>
  <c r="K10" i="20"/>
  <c r="J11" i="20"/>
  <c r="K11" i="20"/>
  <c r="J12" i="20"/>
  <c r="K12" i="20"/>
  <c r="J13" i="20"/>
  <c r="K13" i="20"/>
  <c r="J14" i="20"/>
  <c r="K14" i="20"/>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J28" i="20"/>
  <c r="K28" i="20"/>
  <c r="J29" i="20"/>
  <c r="K29" i="20"/>
  <c r="J30" i="20"/>
  <c r="K30" i="20"/>
  <c r="J31" i="20"/>
  <c r="K31" i="20"/>
  <c r="J32" i="20"/>
  <c r="K32" i="20"/>
  <c r="J33" i="20"/>
  <c r="K33" i="20"/>
  <c r="J34" i="20"/>
  <c r="K34" i="20"/>
  <c r="J35" i="20"/>
  <c r="K35" i="20"/>
  <c r="J36" i="20"/>
  <c r="K36" i="20"/>
  <c r="J37" i="20"/>
  <c r="K37" i="20"/>
  <c r="J38" i="20"/>
  <c r="K38" i="20"/>
  <c r="J39" i="20"/>
  <c r="K39" i="20"/>
  <c r="J40" i="20"/>
  <c r="K40" i="20"/>
  <c r="J41" i="20"/>
  <c r="K41" i="20"/>
  <c r="J42" i="20"/>
  <c r="K42" i="20"/>
  <c r="J43" i="20"/>
  <c r="K43" i="20"/>
  <c r="J44" i="20"/>
  <c r="K44" i="20"/>
  <c r="J45" i="20"/>
  <c r="K45" i="20"/>
  <c r="J46" i="20"/>
  <c r="K46" i="20"/>
  <c r="J47" i="20"/>
  <c r="K47" i="20"/>
  <c r="J48" i="20"/>
  <c r="K48" i="20"/>
  <c r="J49" i="20"/>
  <c r="K49" i="20"/>
  <c r="K3" i="20"/>
  <c r="J3" i="20"/>
  <c r="AH49" i="20" l="1"/>
  <c r="AH45" i="20"/>
  <c r="S45" i="22" s="1"/>
  <c r="AH41" i="20"/>
  <c r="AH37" i="20"/>
  <c r="AH33" i="20"/>
  <c r="AH44" i="20"/>
  <c r="AH32" i="20"/>
  <c r="AH24" i="20"/>
  <c r="AH20" i="20"/>
  <c r="AH16" i="20"/>
  <c r="AH12" i="20"/>
  <c r="S12" i="22" s="1"/>
  <c r="AH8" i="20"/>
  <c r="AH4" i="20"/>
  <c r="AH48" i="20"/>
  <c r="AH28" i="20"/>
  <c r="AH40" i="20"/>
  <c r="AH36" i="20"/>
  <c r="AH29" i="20"/>
  <c r="AH3" i="20"/>
  <c r="S3" i="22" s="1"/>
  <c r="AH46" i="20"/>
  <c r="AH30" i="20"/>
  <c r="AH14" i="20"/>
  <c r="AH38" i="20"/>
  <c r="AH22" i="20"/>
  <c r="AH6" i="20"/>
  <c r="AH25" i="20"/>
  <c r="AH21" i="20"/>
  <c r="S21" i="22" s="1"/>
  <c r="AH17" i="20"/>
  <c r="S17" i="22" s="1"/>
  <c r="AH13" i="20"/>
  <c r="AH9" i="20"/>
  <c r="AH5" i="20"/>
  <c r="AH34" i="20"/>
  <c r="AH18" i="20"/>
  <c r="AH42" i="20"/>
  <c r="AH26" i="20"/>
  <c r="AH10" i="20"/>
  <c r="AM23" i="20"/>
  <c r="AH47" i="20"/>
  <c r="AH43" i="20"/>
  <c r="AH39" i="20"/>
  <c r="S39" i="22" s="1"/>
  <c r="AH35" i="20"/>
  <c r="AH31" i="20"/>
  <c r="S31" i="22" s="1"/>
  <c r="AH27" i="20"/>
  <c r="AH23" i="20"/>
  <c r="S23" i="22" s="1"/>
  <c r="AH19" i="20"/>
  <c r="AH15" i="20"/>
  <c r="AH11" i="20"/>
  <c r="AH7" i="20"/>
  <c r="S7" i="22" s="1"/>
  <c r="AM15" i="20"/>
  <c r="Z7" i="22"/>
  <c r="Z6" i="22"/>
  <c r="Z32" i="22"/>
  <c r="Z23" i="22"/>
  <c r="Z45" i="22"/>
  <c r="AV45" i="20"/>
  <c r="Z11" i="22"/>
  <c r="AV11" i="20"/>
  <c r="Z14" i="22"/>
  <c r="AV14" i="20"/>
  <c r="Z18" i="22"/>
  <c r="AV18" i="20"/>
  <c r="Z9" i="22"/>
  <c r="AV9" i="20"/>
  <c r="Z27" i="22"/>
  <c r="AV27" i="20"/>
  <c r="Z30" i="22"/>
  <c r="AV30" i="20"/>
  <c r="Z34" i="22"/>
  <c r="AV34" i="20"/>
  <c r="Z26" i="22"/>
  <c r="AV26" i="20"/>
  <c r="Z5" i="22"/>
  <c r="AV5" i="20"/>
  <c r="Z31" i="22"/>
  <c r="AV31" i="20"/>
  <c r="Z8" i="22"/>
  <c r="AV8" i="20"/>
  <c r="Z17" i="22"/>
  <c r="AV17" i="20"/>
  <c r="Z35" i="22"/>
  <c r="AV35" i="20"/>
  <c r="Z38" i="22"/>
  <c r="AV38" i="20"/>
  <c r="Z20" i="22"/>
  <c r="AV20" i="20"/>
  <c r="Z42" i="22"/>
  <c r="AV42" i="20"/>
  <c r="Z15" i="22"/>
  <c r="AV15" i="20"/>
  <c r="Z13" i="22"/>
  <c r="AV13" i="20"/>
  <c r="Z39" i="22"/>
  <c r="AV39" i="20"/>
  <c r="Z40" i="22"/>
  <c r="AV40" i="20"/>
  <c r="Z25" i="22"/>
  <c r="AV25" i="20"/>
  <c r="Z43" i="22"/>
  <c r="AV43" i="20"/>
  <c r="Z46" i="22"/>
  <c r="AV46" i="20"/>
  <c r="Z28" i="22"/>
  <c r="AV28" i="20"/>
  <c r="Z44" i="22"/>
  <c r="AV44" i="20"/>
  <c r="AM35" i="20"/>
  <c r="U35" i="22" s="1"/>
  <c r="Z19" i="22"/>
  <c r="AV19" i="20"/>
  <c r="Z21" i="22"/>
  <c r="AV21" i="20"/>
  <c r="Z47" i="22"/>
  <c r="AV47" i="20"/>
  <c r="Z48" i="22"/>
  <c r="AV48" i="20"/>
  <c r="Z33" i="22"/>
  <c r="AV33" i="20"/>
  <c r="Z4" i="22"/>
  <c r="AV4" i="20"/>
  <c r="Z36" i="22"/>
  <c r="AV36" i="20"/>
  <c r="Z16" i="22"/>
  <c r="AV16" i="20"/>
  <c r="Z22" i="22"/>
  <c r="AV22" i="20"/>
  <c r="Z29" i="22"/>
  <c r="AV29" i="20"/>
  <c r="Z41" i="22"/>
  <c r="AV41" i="20"/>
  <c r="Z37" i="22"/>
  <c r="AV37" i="20"/>
  <c r="Z10" i="22"/>
  <c r="AV10" i="20"/>
  <c r="AM43" i="20"/>
  <c r="U43" i="22" s="1"/>
  <c r="AM48" i="20"/>
  <c r="U48" i="22" s="1"/>
  <c r="AM47" i="20"/>
  <c r="U47" i="22" s="1"/>
  <c r="AM27" i="20"/>
  <c r="U27" i="22" s="1"/>
  <c r="AM12" i="20"/>
  <c r="U12" i="22" s="1"/>
  <c r="AM20" i="20"/>
  <c r="U20" i="22" s="1"/>
  <c r="AM13" i="20"/>
  <c r="U13" i="22" s="1"/>
  <c r="AM37" i="20"/>
  <c r="U37" i="22" s="1"/>
  <c r="AM39" i="20"/>
  <c r="U39" i="22" s="1"/>
  <c r="AM41" i="20"/>
  <c r="U41" i="22" s="1"/>
  <c r="AM21" i="20"/>
  <c r="U21" i="22" s="1"/>
  <c r="AM32" i="20"/>
  <c r="U32" i="22" s="1"/>
  <c r="AM40" i="20"/>
  <c r="U40" i="22" s="1"/>
  <c r="AM31" i="20"/>
  <c r="U31" i="22" s="1"/>
  <c r="AM3" i="20"/>
  <c r="U3" i="22" s="1"/>
  <c r="AM7" i="20"/>
  <c r="U7" i="22" s="1"/>
  <c r="AM8" i="20"/>
  <c r="U8" i="22" s="1"/>
  <c r="AM5" i="20"/>
  <c r="U5" i="22" s="1"/>
  <c r="AM24" i="20"/>
  <c r="U24" i="22" s="1"/>
  <c r="AM29" i="20"/>
  <c r="U29" i="22" s="1"/>
  <c r="AM45" i="20"/>
  <c r="U45" i="22" s="1"/>
  <c r="AM11" i="20"/>
  <c r="U11" i="22" s="1"/>
  <c r="AM28" i="20"/>
  <c r="U28" i="22" s="1"/>
  <c r="AM4" i="20"/>
  <c r="U4" i="22" s="1"/>
  <c r="AM44" i="20"/>
  <c r="U44" i="22" s="1"/>
  <c r="AM25" i="20"/>
  <c r="U25" i="22" s="1"/>
  <c r="AM33" i="20"/>
  <c r="U33" i="22" s="1"/>
  <c r="AM16" i="20"/>
  <c r="U16" i="22" s="1"/>
  <c r="AM36" i="20"/>
  <c r="U36" i="22" s="1"/>
  <c r="AM17" i="20"/>
  <c r="U17" i="22" s="1"/>
  <c r="AA3" i="22"/>
  <c r="AA4" i="22"/>
  <c r="AA8" i="22"/>
  <c r="AA12" i="22"/>
  <c r="AA16" i="22"/>
  <c r="AA20" i="22"/>
  <c r="AA24" i="22"/>
  <c r="AA28" i="22"/>
  <c r="AA32" i="22"/>
  <c r="AA36" i="22"/>
  <c r="AA40" i="22"/>
  <c r="AA44" i="22"/>
  <c r="AA48" i="22"/>
  <c r="AA7" i="22"/>
  <c r="AA11" i="22"/>
  <c r="AA15" i="22"/>
  <c r="AA19" i="22"/>
  <c r="AA23" i="22"/>
  <c r="AA27" i="22"/>
  <c r="AA31" i="22"/>
  <c r="AA35" i="22"/>
  <c r="AA39" i="22"/>
  <c r="AA43" i="22"/>
  <c r="AA47" i="22"/>
  <c r="AA6" i="22"/>
  <c r="AA10" i="22"/>
  <c r="AA14" i="22"/>
  <c r="AA18" i="22"/>
  <c r="AA22" i="22"/>
  <c r="AA26" i="22"/>
  <c r="AA30" i="22"/>
  <c r="AA34" i="22"/>
  <c r="AA38" i="22"/>
  <c r="AA42" i="22"/>
  <c r="AA46" i="22"/>
  <c r="AA5" i="22"/>
  <c r="AA9" i="22"/>
  <c r="AA13" i="22"/>
  <c r="AA17" i="22"/>
  <c r="AA21" i="22"/>
  <c r="AA25" i="22"/>
  <c r="AA29" i="22"/>
  <c r="AA33" i="22"/>
  <c r="AA37" i="22"/>
  <c r="AA41" i="22"/>
  <c r="AA45" i="22"/>
  <c r="AA49" i="22"/>
  <c r="AR3" i="20"/>
  <c r="Y3" i="22" s="1"/>
  <c r="W3" i="22"/>
  <c r="U49" i="22"/>
  <c r="AR8" i="20"/>
  <c r="Y8" i="22" s="1"/>
  <c r="AR43" i="20"/>
  <c r="Y43" i="22" s="1"/>
  <c r="AR31" i="20"/>
  <c r="Y31" i="22" s="1"/>
  <c r="AR40" i="20"/>
  <c r="Y40" i="22" s="1"/>
  <c r="AR27" i="20"/>
  <c r="Y27" i="22" s="1"/>
  <c r="AR41" i="20"/>
  <c r="Y41" i="22" s="1"/>
  <c r="AR9" i="20"/>
  <c r="Y9" i="22" s="1"/>
  <c r="AR7" i="20"/>
  <c r="Y7" i="22" s="1"/>
  <c r="AR39" i="20"/>
  <c r="Y39" i="22" s="1"/>
  <c r="AR21" i="20"/>
  <c r="Y21" i="22" s="1"/>
  <c r="AR30" i="20"/>
  <c r="Y30" i="22" s="1"/>
  <c r="AR26" i="20"/>
  <c r="Y26" i="22" s="1"/>
  <c r="AR36" i="20"/>
  <c r="Y36" i="22" s="1"/>
  <c r="AR47" i="20"/>
  <c r="Y47" i="22" s="1"/>
  <c r="AR10" i="20"/>
  <c r="Y10" i="22" s="1"/>
  <c r="AR4" i="20"/>
  <c r="Y4" i="22" s="1"/>
  <c r="AR28" i="20"/>
  <c r="Y28" i="22" s="1"/>
  <c r="AR13" i="20"/>
  <c r="Y13" i="22" s="1"/>
  <c r="AR45" i="20"/>
  <c r="Y45" i="22" s="1"/>
  <c r="AR24" i="20"/>
  <c r="Y24" i="22" s="1"/>
  <c r="AR32" i="20"/>
  <c r="Y32" i="22" s="1"/>
  <c r="AR25" i="20"/>
  <c r="Y25" i="22" s="1"/>
  <c r="AR23" i="20"/>
  <c r="Y23" i="22" s="1"/>
  <c r="AR33" i="20"/>
  <c r="Y33" i="22" s="1"/>
  <c r="AR16" i="20"/>
  <c r="Y16" i="22" s="1"/>
  <c r="AR48" i="20"/>
  <c r="Y48" i="22" s="1"/>
  <c r="AR37" i="20"/>
  <c r="Y37" i="22" s="1"/>
  <c r="AR20" i="20"/>
  <c r="Y20" i="22" s="1"/>
  <c r="AR12" i="20"/>
  <c r="Y12" i="22" s="1"/>
  <c r="AR44" i="20"/>
  <c r="Y44" i="22" s="1"/>
  <c r="AR11" i="20"/>
  <c r="Y11" i="22" s="1"/>
  <c r="AR49" i="20"/>
  <c r="Y49" i="22" s="1"/>
  <c r="AR35" i="20"/>
  <c r="Y35" i="22" s="1"/>
  <c r="AR42" i="20"/>
  <c r="Y42" i="22" s="1"/>
  <c r="AR34" i="20"/>
  <c r="Y34" i="22" s="1"/>
  <c r="AR17" i="20"/>
  <c r="Y17" i="22" s="1"/>
  <c r="AR18" i="20"/>
  <c r="Y18" i="22" s="1"/>
  <c r="AR19" i="20"/>
  <c r="Y19" i="22" s="1"/>
  <c r="AR15" i="20"/>
  <c r="Y15" i="22" s="1"/>
  <c r="S46" i="22"/>
  <c r="S30" i="22"/>
  <c r="S38" i="22"/>
  <c r="S26" i="22"/>
  <c r="S34" i="22"/>
  <c r="S18" i="22"/>
  <c r="S42" i="22"/>
  <c r="S14" i="22"/>
  <c r="S22" i="22"/>
  <c r="S48" i="22"/>
  <c r="S44" i="22"/>
  <c r="S40" i="22"/>
  <c r="S36" i="22"/>
  <c r="S32" i="22"/>
  <c r="S28" i="22"/>
  <c r="S24" i="22"/>
  <c r="S20" i="22"/>
  <c r="S16" i="22"/>
  <c r="S8" i="22"/>
  <c r="S4" i="22"/>
  <c r="U22" i="22"/>
  <c r="U26" i="22"/>
  <c r="U23" i="22"/>
  <c r="U19" i="22"/>
  <c r="U34" i="22"/>
  <c r="AR14" i="20"/>
  <c r="Y14" i="22" s="1"/>
  <c r="AR38" i="20"/>
  <c r="Y38" i="22" s="1"/>
  <c r="AR5" i="20"/>
  <c r="Y5" i="22" s="1"/>
  <c r="AR29" i="20"/>
  <c r="Y29" i="22" s="1"/>
  <c r="AR22" i="20"/>
  <c r="Y22" i="22" s="1"/>
  <c r="AR46" i="20"/>
  <c r="Y46" i="22" s="1"/>
  <c r="U30" i="22"/>
  <c r="S49" i="22"/>
  <c r="S41" i="22"/>
  <c r="S37" i="22"/>
  <c r="S33" i="22"/>
  <c r="S29" i="22"/>
  <c r="S25" i="22"/>
  <c r="S13" i="22"/>
  <c r="S9" i="22"/>
  <c r="S5" i="22"/>
  <c r="U38" i="22"/>
  <c r="U42" i="22"/>
  <c r="U46" i="22"/>
  <c r="S10" i="22"/>
  <c r="S6" i="22"/>
  <c r="U15" i="22"/>
  <c r="S47" i="22"/>
  <c r="S43" i="22"/>
  <c r="S35" i="22"/>
  <c r="S27" i="22"/>
  <c r="S19" i="22"/>
  <c r="S15" i="22"/>
  <c r="S11" i="22"/>
  <c r="U6" i="22"/>
  <c r="U10" i="22"/>
  <c r="U14" i="22"/>
  <c r="U18" i="22"/>
  <c r="I4" i="20"/>
  <c r="I5" i="20"/>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3" i="20"/>
  <c r="E4" i="20"/>
  <c r="F4" i="20"/>
  <c r="G4" i="20"/>
  <c r="H4" i="20"/>
  <c r="E5" i="20"/>
  <c r="F5" i="20"/>
  <c r="G5" i="20"/>
  <c r="H5" i="20"/>
  <c r="E6" i="20"/>
  <c r="F6" i="20"/>
  <c r="G6" i="20"/>
  <c r="H6" i="20"/>
  <c r="E7" i="20"/>
  <c r="F7" i="20"/>
  <c r="G7" i="20"/>
  <c r="H7" i="20"/>
  <c r="E8" i="20"/>
  <c r="F8" i="20"/>
  <c r="G8" i="20"/>
  <c r="H8" i="20"/>
  <c r="E9" i="20"/>
  <c r="F9" i="20"/>
  <c r="G9" i="20"/>
  <c r="H9" i="20"/>
  <c r="E10" i="20"/>
  <c r="F10" i="20"/>
  <c r="G10" i="20"/>
  <c r="H10" i="20"/>
  <c r="E11" i="20"/>
  <c r="F11" i="20"/>
  <c r="G11" i="20"/>
  <c r="H11" i="20"/>
  <c r="E12" i="20"/>
  <c r="F12" i="20"/>
  <c r="G12" i="20"/>
  <c r="H12" i="20"/>
  <c r="E13" i="20"/>
  <c r="F13" i="20"/>
  <c r="G13" i="20"/>
  <c r="H13" i="20"/>
  <c r="E14" i="20"/>
  <c r="F14" i="20"/>
  <c r="G14" i="20"/>
  <c r="H14" i="20"/>
  <c r="AG14" i="20" s="1"/>
  <c r="R14" i="22" s="1"/>
  <c r="E15" i="20"/>
  <c r="F15" i="20"/>
  <c r="G15" i="20"/>
  <c r="H15" i="20"/>
  <c r="E16" i="20"/>
  <c r="F16" i="20"/>
  <c r="G16" i="20"/>
  <c r="H16" i="20"/>
  <c r="E17" i="20"/>
  <c r="F17" i="20"/>
  <c r="G17" i="20"/>
  <c r="H17" i="20"/>
  <c r="E18" i="20"/>
  <c r="F18" i="20"/>
  <c r="G18" i="20"/>
  <c r="H18" i="20"/>
  <c r="E19" i="20"/>
  <c r="F19" i="20"/>
  <c r="G19" i="20"/>
  <c r="H19" i="20"/>
  <c r="E20" i="20"/>
  <c r="F20" i="20"/>
  <c r="G20" i="20"/>
  <c r="H20" i="20"/>
  <c r="E21" i="20"/>
  <c r="F21" i="20"/>
  <c r="G21" i="20"/>
  <c r="H21" i="20"/>
  <c r="E22" i="20"/>
  <c r="F22" i="20"/>
  <c r="G22" i="20"/>
  <c r="H22" i="20"/>
  <c r="AG22" i="20" s="1"/>
  <c r="R22" i="22" s="1"/>
  <c r="E23" i="20"/>
  <c r="F23" i="20"/>
  <c r="G23" i="20"/>
  <c r="H23" i="20"/>
  <c r="E24" i="20"/>
  <c r="F24" i="20"/>
  <c r="G24" i="20"/>
  <c r="H24" i="20"/>
  <c r="E25" i="20"/>
  <c r="F25" i="20"/>
  <c r="G25" i="20"/>
  <c r="H25" i="20"/>
  <c r="E26" i="20"/>
  <c r="F26" i="20"/>
  <c r="G26" i="20"/>
  <c r="H26" i="20"/>
  <c r="E27" i="20"/>
  <c r="F27" i="20"/>
  <c r="G27" i="20"/>
  <c r="H27" i="20"/>
  <c r="E28" i="20"/>
  <c r="F28" i="20"/>
  <c r="G28" i="20"/>
  <c r="H28" i="20"/>
  <c r="E29" i="20"/>
  <c r="F29" i="20"/>
  <c r="G29" i="20"/>
  <c r="H29" i="20"/>
  <c r="E30" i="20"/>
  <c r="F30" i="20"/>
  <c r="G30" i="20"/>
  <c r="H30" i="20"/>
  <c r="AG30" i="20" s="1"/>
  <c r="R30" i="22" s="1"/>
  <c r="E31" i="20"/>
  <c r="F31" i="20"/>
  <c r="G31" i="20"/>
  <c r="H31" i="20"/>
  <c r="E32" i="20"/>
  <c r="F32" i="20"/>
  <c r="G32" i="20"/>
  <c r="H32" i="20"/>
  <c r="E33" i="20"/>
  <c r="F33" i="20"/>
  <c r="G33" i="20"/>
  <c r="H33" i="20"/>
  <c r="E34" i="20"/>
  <c r="F34" i="20"/>
  <c r="G34" i="20"/>
  <c r="H34" i="20"/>
  <c r="E35" i="20"/>
  <c r="F35" i="20"/>
  <c r="G35" i="20"/>
  <c r="H35" i="20"/>
  <c r="E36" i="20"/>
  <c r="F36" i="20"/>
  <c r="G36" i="20"/>
  <c r="H36" i="20"/>
  <c r="E37" i="20"/>
  <c r="F37" i="20"/>
  <c r="G37" i="20"/>
  <c r="H37" i="20"/>
  <c r="E38" i="20"/>
  <c r="F38" i="20"/>
  <c r="G38" i="20"/>
  <c r="H38" i="20"/>
  <c r="AG38" i="20" s="1"/>
  <c r="R38" i="22" s="1"/>
  <c r="E39" i="20"/>
  <c r="F39" i="20"/>
  <c r="G39" i="20"/>
  <c r="H39" i="20"/>
  <c r="E40" i="20"/>
  <c r="F40" i="20"/>
  <c r="G40" i="20"/>
  <c r="H40" i="20"/>
  <c r="E41" i="20"/>
  <c r="F41" i="20"/>
  <c r="G41" i="20"/>
  <c r="H41" i="20"/>
  <c r="E42" i="20"/>
  <c r="F42" i="20"/>
  <c r="G42" i="20"/>
  <c r="H42" i="20"/>
  <c r="E43" i="20"/>
  <c r="F43" i="20"/>
  <c r="G43" i="20"/>
  <c r="H43" i="20"/>
  <c r="E44" i="20"/>
  <c r="F44" i="20"/>
  <c r="G44" i="20"/>
  <c r="H44" i="20"/>
  <c r="E45" i="20"/>
  <c r="F45" i="20"/>
  <c r="G45" i="20"/>
  <c r="H45" i="20"/>
  <c r="E46" i="20"/>
  <c r="F46" i="20"/>
  <c r="G46" i="20"/>
  <c r="H46" i="20"/>
  <c r="AG46" i="20" s="1"/>
  <c r="R46" i="22" s="1"/>
  <c r="E47" i="20"/>
  <c r="F47" i="20"/>
  <c r="G47" i="20"/>
  <c r="H47" i="20"/>
  <c r="E48" i="20"/>
  <c r="F48" i="20"/>
  <c r="G48" i="20"/>
  <c r="H48" i="20"/>
  <c r="E49" i="20"/>
  <c r="F49" i="20"/>
  <c r="G49" i="20"/>
  <c r="H49" i="20"/>
  <c r="H3" i="20"/>
  <c r="F3" i="20"/>
  <c r="G3" i="20"/>
  <c r="E3" i="20"/>
  <c r="D3" i="20"/>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AG6" i="20" l="1"/>
  <c r="R6" i="22" s="1"/>
  <c r="AC3" i="22"/>
  <c r="AC4" i="22"/>
  <c r="AC5" i="22"/>
  <c r="AC6" i="22"/>
  <c r="AC7" i="22"/>
  <c r="AC8" i="22"/>
  <c r="AC9" i="22"/>
  <c r="AC10" i="22"/>
  <c r="AC11" i="22"/>
  <c r="AC12" i="22"/>
  <c r="AC13" i="22"/>
  <c r="AC14" i="22"/>
  <c r="AC15" i="22"/>
  <c r="AC16" i="22"/>
  <c r="AC17" i="22"/>
  <c r="AC18" i="22"/>
  <c r="AC19" i="22"/>
  <c r="AC20" i="22"/>
  <c r="AC21" i="22"/>
  <c r="AC22" i="22"/>
  <c r="AC23" i="22"/>
  <c r="AC24" i="22"/>
  <c r="AC25" i="22"/>
  <c r="AC26" i="22"/>
  <c r="AC27" i="22"/>
  <c r="AC28" i="22"/>
  <c r="AC29" i="22"/>
  <c r="AC30" i="22"/>
  <c r="AC31" i="22"/>
  <c r="AC32" i="22"/>
  <c r="AC33" i="22"/>
  <c r="AC34" i="22"/>
  <c r="AC35" i="22"/>
  <c r="AC36" i="22"/>
  <c r="AC37" i="22"/>
  <c r="AC38" i="22"/>
  <c r="AC39" i="22"/>
  <c r="AC40" i="22"/>
  <c r="AC41" i="22"/>
  <c r="AC42" i="22"/>
  <c r="AC43" i="22"/>
  <c r="AC44" i="22"/>
  <c r="AC45" i="22"/>
  <c r="AC46" i="22"/>
  <c r="AC47" i="22"/>
  <c r="AC48" i="22"/>
  <c r="AC49" i="22"/>
  <c r="AG48" i="20"/>
  <c r="R48" i="22" s="1"/>
  <c r="AG40" i="20"/>
  <c r="R40" i="22" s="1"/>
  <c r="AG32" i="20"/>
  <c r="R32" i="22" s="1"/>
  <c r="AG24" i="20"/>
  <c r="R24" i="22" s="1"/>
  <c r="AG16" i="20"/>
  <c r="R16" i="22" s="1"/>
  <c r="AG8" i="20"/>
  <c r="R8" i="22" s="1"/>
  <c r="AG49" i="20"/>
  <c r="R49" i="22" s="1"/>
  <c r="AG41" i="20"/>
  <c r="R41" i="22" s="1"/>
  <c r="AG33" i="20"/>
  <c r="R33" i="22" s="1"/>
  <c r="AG25" i="20"/>
  <c r="R25" i="22" s="1"/>
  <c r="AG17" i="20"/>
  <c r="R17" i="22" s="1"/>
  <c r="AG9" i="20"/>
  <c r="R9" i="22" s="1"/>
  <c r="AR6" i="20"/>
  <c r="AG39" i="20"/>
  <c r="R39" i="22" s="1"/>
  <c r="AG31" i="20"/>
  <c r="R31" i="22" s="1"/>
  <c r="AG23" i="20"/>
  <c r="R23" i="22" s="1"/>
  <c r="AG15" i="20"/>
  <c r="R15" i="22" s="1"/>
  <c r="AG7" i="20"/>
  <c r="R7" i="22" s="1"/>
  <c r="AG47" i="20"/>
  <c r="R47" i="22" s="1"/>
  <c r="AE21" i="20"/>
  <c r="AE13" i="20"/>
  <c r="AE5" i="20"/>
  <c r="AG37" i="20"/>
  <c r="R37" i="22" s="1"/>
  <c r="AG29" i="20"/>
  <c r="R29" i="22" s="1"/>
  <c r="AG21" i="20"/>
  <c r="R21" i="22" s="1"/>
  <c r="AG13" i="20"/>
  <c r="R13" i="22" s="1"/>
  <c r="AG5" i="20"/>
  <c r="R5" i="22" s="1"/>
  <c r="AG45" i="20"/>
  <c r="R45" i="22" s="1"/>
  <c r="AG43" i="20"/>
  <c r="R43" i="22" s="1"/>
  <c r="AG19" i="20"/>
  <c r="R19" i="22" s="1"/>
  <c r="AG27" i="20"/>
  <c r="R27" i="22" s="1"/>
  <c r="AG35" i="20"/>
  <c r="R35" i="22" s="1"/>
  <c r="AG11" i="20"/>
  <c r="R11" i="22" s="1"/>
  <c r="AE48" i="20"/>
  <c r="AE40" i="20"/>
  <c r="AE32" i="20"/>
  <c r="AE24" i="20"/>
  <c r="AE16" i="20"/>
  <c r="AE8" i="20"/>
  <c r="AE15" i="20"/>
  <c r="AE7" i="20"/>
  <c r="AG3" i="20"/>
  <c r="R3" i="22" s="1"/>
  <c r="AE43" i="20"/>
  <c r="AE35" i="20"/>
  <c r="AE27" i="20"/>
  <c r="AE19" i="20"/>
  <c r="AE11" i="20"/>
  <c r="AG42" i="20"/>
  <c r="R42" i="22" s="1"/>
  <c r="AG34" i="20"/>
  <c r="R34" i="22" s="1"/>
  <c r="AG26" i="20"/>
  <c r="R26" i="22" s="1"/>
  <c r="AG18" i="20"/>
  <c r="R18" i="22" s="1"/>
  <c r="AG10" i="20"/>
  <c r="R10" i="22" s="1"/>
  <c r="AE17" i="20"/>
  <c r="AE9" i="20"/>
  <c r="AE3" i="20"/>
  <c r="AE49" i="20"/>
  <c r="AE41" i="20"/>
  <c r="AE33" i="20"/>
  <c r="AE25" i="20"/>
  <c r="AE47" i="20"/>
  <c r="AE39" i="20"/>
  <c r="AE31" i="20"/>
  <c r="AE23" i="20"/>
  <c r="AE30" i="20"/>
  <c r="AE6" i="20"/>
  <c r="AE46" i="20"/>
  <c r="AE22" i="20"/>
  <c r="AE45" i="20"/>
  <c r="AE29" i="20"/>
  <c r="AE38" i="20"/>
  <c r="AE14" i="20"/>
  <c r="AE37" i="20"/>
  <c r="AE44" i="20"/>
  <c r="AE36" i="20"/>
  <c r="AE28" i="20"/>
  <c r="AE20" i="20"/>
  <c r="AE12" i="20"/>
  <c r="AE4" i="20"/>
  <c r="AE42" i="20"/>
  <c r="AE34" i="20"/>
  <c r="AE26" i="20"/>
  <c r="AE18" i="20"/>
  <c r="AE10" i="20"/>
  <c r="AG44" i="20"/>
  <c r="R44" i="22" s="1"/>
  <c r="AG36" i="20"/>
  <c r="R36" i="22" s="1"/>
  <c r="AG28" i="20"/>
  <c r="R28" i="22" s="1"/>
  <c r="AG20" i="20"/>
  <c r="R20" i="22" s="1"/>
  <c r="AG12" i="20"/>
  <c r="R12" i="22" s="1"/>
  <c r="AG4" i="20"/>
  <c r="R4" i="22" s="1"/>
  <c r="Y6" i="22" l="1"/>
  <c r="C3" i="20"/>
  <c r="AF3" i="20" s="1"/>
  <c r="C4" i="20"/>
  <c r="AF4" i="20" s="1"/>
  <c r="C5" i="20"/>
  <c r="AF5" i="20" s="1"/>
  <c r="C6" i="20"/>
  <c r="AF6" i="20" s="1"/>
  <c r="C7" i="20"/>
  <c r="AF7" i="20" s="1"/>
  <c r="C8" i="20"/>
  <c r="AF8" i="20" s="1"/>
  <c r="C9" i="20"/>
  <c r="AF9" i="20" s="1"/>
  <c r="C10" i="20"/>
  <c r="AF10" i="20" s="1"/>
  <c r="C11" i="20"/>
  <c r="AF11" i="20" s="1"/>
  <c r="C12" i="20"/>
  <c r="AF12" i="20" s="1"/>
  <c r="C13" i="20"/>
  <c r="AF13" i="20" s="1"/>
  <c r="C14" i="20"/>
  <c r="AF14" i="20" s="1"/>
  <c r="C15" i="20"/>
  <c r="AF15" i="20" s="1"/>
  <c r="C16" i="20"/>
  <c r="AF16" i="20" s="1"/>
  <c r="C17" i="20"/>
  <c r="AF17" i="20" s="1"/>
  <c r="C18" i="20"/>
  <c r="AF18" i="20" s="1"/>
  <c r="C19" i="20"/>
  <c r="AF19" i="20" s="1"/>
  <c r="C20" i="20"/>
  <c r="AF20" i="20" s="1"/>
  <c r="C21" i="20"/>
  <c r="AF21" i="20" s="1"/>
  <c r="C22" i="20"/>
  <c r="AF22" i="20" s="1"/>
  <c r="C23" i="20"/>
  <c r="AF23" i="20" s="1"/>
  <c r="C24" i="20"/>
  <c r="AF24" i="20" s="1"/>
  <c r="C25" i="20"/>
  <c r="AF25" i="20" s="1"/>
  <c r="C26" i="20"/>
  <c r="AF26" i="20" s="1"/>
  <c r="C27" i="20"/>
  <c r="AF27" i="20" s="1"/>
  <c r="C28" i="20"/>
  <c r="AF28" i="20" s="1"/>
  <c r="C29" i="20"/>
  <c r="AF29" i="20" s="1"/>
  <c r="C30" i="20"/>
  <c r="AF30" i="20" s="1"/>
  <c r="C31" i="20"/>
  <c r="AF31" i="20" s="1"/>
  <c r="C32" i="20"/>
  <c r="AF32" i="20" s="1"/>
  <c r="C33" i="20"/>
  <c r="AF33" i="20" s="1"/>
  <c r="C34" i="20"/>
  <c r="AF34" i="20" s="1"/>
  <c r="C35" i="20"/>
  <c r="AF35" i="20" s="1"/>
  <c r="C36" i="20"/>
  <c r="AF36" i="20" s="1"/>
  <c r="C37" i="20"/>
  <c r="AF37" i="20" s="1"/>
  <c r="C38" i="20"/>
  <c r="AF38" i="20" s="1"/>
  <c r="C39" i="20"/>
  <c r="AF39" i="20" s="1"/>
  <c r="C40" i="20"/>
  <c r="AF40" i="20" s="1"/>
  <c r="C41" i="20"/>
  <c r="AF41" i="20" s="1"/>
  <c r="C42" i="20"/>
  <c r="AF42" i="20" s="1"/>
  <c r="C43" i="20"/>
  <c r="AF43" i="20" s="1"/>
  <c r="C44" i="20"/>
  <c r="AF44" i="20" s="1"/>
  <c r="C45" i="20"/>
  <c r="AF45" i="20" s="1"/>
  <c r="C46" i="20"/>
  <c r="AF46" i="20" s="1"/>
  <c r="C47" i="20"/>
  <c r="AF47" i="20" s="1"/>
  <c r="C48" i="20"/>
  <c r="AF48" i="20" s="1"/>
  <c r="C49" i="20"/>
  <c r="AF49" i="20" s="1"/>
  <c r="AI49" i="20" l="1"/>
  <c r="Q49" i="22"/>
  <c r="AI48" i="20"/>
  <c r="Q48" i="22"/>
  <c r="AI47" i="20"/>
  <c r="Q47" i="22"/>
  <c r="AI46" i="20"/>
  <c r="Q46" i="22"/>
  <c r="AI45" i="20"/>
  <c r="Q45" i="22"/>
  <c r="AI44" i="20"/>
  <c r="Q44" i="22"/>
  <c r="AI43" i="20"/>
  <c r="Q43" i="22"/>
  <c r="AI42" i="20"/>
  <c r="Q42" i="22"/>
  <c r="AI41" i="20"/>
  <c r="Q41" i="22"/>
  <c r="AI40" i="20"/>
  <c r="Q40" i="22"/>
  <c r="AI39" i="20"/>
  <c r="Q39" i="22"/>
  <c r="AI38" i="20"/>
  <c r="Q38" i="22"/>
  <c r="AI37" i="20"/>
  <c r="Q37" i="22"/>
  <c r="AI36" i="20"/>
  <c r="Q36" i="22"/>
  <c r="AI35" i="20"/>
  <c r="Q35" i="22"/>
  <c r="AI34" i="20"/>
  <c r="Q34" i="22"/>
  <c r="AI33" i="20"/>
  <c r="Q33" i="22"/>
  <c r="AI32" i="20"/>
  <c r="Q32" i="22"/>
  <c r="AI31" i="20"/>
  <c r="Q31" i="22"/>
  <c r="AI30" i="20"/>
  <c r="Q30" i="22"/>
  <c r="AI29" i="20"/>
  <c r="Q29" i="22"/>
  <c r="AI28" i="20"/>
  <c r="Q28" i="22"/>
  <c r="AI27" i="20"/>
  <c r="Q27" i="22"/>
  <c r="AI26" i="20"/>
  <c r="Q26" i="22"/>
  <c r="AI25" i="20"/>
  <c r="Q25" i="22"/>
  <c r="AI24" i="20"/>
  <c r="Q24" i="22"/>
  <c r="AI23" i="20"/>
  <c r="Q23" i="22"/>
  <c r="AI22" i="20"/>
  <c r="Q22" i="22"/>
  <c r="AI21" i="20"/>
  <c r="Q21" i="22"/>
  <c r="AI20" i="20"/>
  <c r="Q20" i="22"/>
  <c r="AI19" i="20"/>
  <c r="Q19" i="22"/>
  <c r="AI18" i="20"/>
  <c r="Q18" i="22"/>
  <c r="AI17" i="20"/>
  <c r="Q17" i="22"/>
  <c r="AI16" i="20"/>
  <c r="Q16" i="22"/>
  <c r="AI15" i="20"/>
  <c r="Q15" i="22"/>
  <c r="AI14" i="20"/>
  <c r="Q14" i="22"/>
  <c r="AI13" i="20"/>
  <c r="Q13" i="22"/>
  <c r="AI12" i="20"/>
  <c r="Q12" i="22"/>
  <c r="AI11" i="20"/>
  <c r="Q11" i="22"/>
  <c r="AI10" i="20"/>
  <c r="Q10" i="22"/>
  <c r="AI9" i="20"/>
  <c r="Q9" i="22"/>
  <c r="AI8" i="20"/>
  <c r="Q8" i="22"/>
  <c r="AI7" i="20"/>
  <c r="Q7" i="22"/>
  <c r="AI6" i="20"/>
  <c r="Q6" i="22"/>
  <c r="AI5" i="20"/>
  <c r="Q5" i="22"/>
  <c r="AI4" i="20"/>
  <c r="Q4" i="22"/>
  <c r="AI3" i="20"/>
  <c r="AX3" i="20" s="1"/>
  <c r="Q3" i="22"/>
  <c r="AE3" i="22" l="1"/>
  <c r="AF3" i="22" s="1"/>
  <c r="T3" i="22"/>
  <c r="AX4" i="20"/>
  <c r="AE4" i="22" s="1"/>
  <c r="AF4" i="22" s="1"/>
  <c r="T4" i="22"/>
  <c r="AX5" i="20"/>
  <c r="AE5" i="22" s="1"/>
  <c r="AF5" i="22" s="1"/>
  <c r="T5" i="22"/>
  <c r="AX6" i="20"/>
  <c r="AE6" i="22" s="1"/>
  <c r="AF6" i="22" s="1"/>
  <c r="T6" i="22"/>
  <c r="AX7" i="20"/>
  <c r="AE7" i="22" s="1"/>
  <c r="AF7" i="22" s="1"/>
  <c r="T7" i="22"/>
  <c r="AX8" i="20"/>
  <c r="AE8" i="22" s="1"/>
  <c r="AF8" i="22" s="1"/>
  <c r="T8" i="22"/>
  <c r="AX9" i="20"/>
  <c r="AE9" i="22" s="1"/>
  <c r="AF9" i="22" s="1"/>
  <c r="T9" i="22"/>
  <c r="AX10" i="20"/>
  <c r="AE10" i="22" s="1"/>
  <c r="AF10" i="22" s="1"/>
  <c r="T10" i="22"/>
  <c r="AX11" i="20"/>
  <c r="AE11" i="22" s="1"/>
  <c r="AF11" i="22" s="1"/>
  <c r="T11" i="22"/>
  <c r="AX12" i="20"/>
  <c r="AE12" i="22" s="1"/>
  <c r="AF12" i="22" s="1"/>
  <c r="T12" i="22"/>
  <c r="AX13" i="20"/>
  <c r="AE13" i="22" s="1"/>
  <c r="AF13" i="22" s="1"/>
  <c r="T13" i="22"/>
  <c r="AX14" i="20"/>
  <c r="AE14" i="22" s="1"/>
  <c r="AF14" i="22" s="1"/>
  <c r="T14" i="22"/>
  <c r="AX15" i="20"/>
  <c r="AE15" i="22" s="1"/>
  <c r="AF15" i="22" s="1"/>
  <c r="T15" i="22"/>
  <c r="AX16" i="20"/>
  <c r="AE16" i="22" s="1"/>
  <c r="AF16" i="22" s="1"/>
  <c r="T16" i="22"/>
  <c r="AX17" i="20"/>
  <c r="AE17" i="22" s="1"/>
  <c r="AF17" i="22" s="1"/>
  <c r="T17" i="22"/>
  <c r="AX18" i="20"/>
  <c r="AE18" i="22" s="1"/>
  <c r="AF18" i="22" s="1"/>
  <c r="T18" i="22"/>
  <c r="AX19" i="20"/>
  <c r="AE19" i="22" s="1"/>
  <c r="AF19" i="22" s="1"/>
  <c r="T19" i="22"/>
  <c r="AX20" i="20"/>
  <c r="AE20" i="22" s="1"/>
  <c r="AF20" i="22" s="1"/>
  <c r="T20" i="22"/>
  <c r="AX21" i="20"/>
  <c r="AE21" i="22" s="1"/>
  <c r="AF21" i="22" s="1"/>
  <c r="T21" i="22"/>
  <c r="AX22" i="20"/>
  <c r="AE22" i="22" s="1"/>
  <c r="AF22" i="22" s="1"/>
  <c r="T22" i="22"/>
  <c r="AX23" i="20"/>
  <c r="AE23" i="22" s="1"/>
  <c r="AF23" i="22" s="1"/>
  <c r="T23" i="22"/>
  <c r="AX24" i="20"/>
  <c r="AE24" i="22" s="1"/>
  <c r="AF24" i="22" s="1"/>
  <c r="T24" i="22"/>
  <c r="AX25" i="20"/>
  <c r="AE25" i="22" s="1"/>
  <c r="AF25" i="22" s="1"/>
  <c r="T25" i="22"/>
  <c r="AX26" i="20"/>
  <c r="AE26" i="22" s="1"/>
  <c r="AF26" i="22" s="1"/>
  <c r="T26" i="22"/>
  <c r="AX27" i="20"/>
  <c r="AE27" i="22" s="1"/>
  <c r="AF27" i="22" s="1"/>
  <c r="T27" i="22"/>
  <c r="AX28" i="20"/>
  <c r="AE28" i="22" s="1"/>
  <c r="AF28" i="22" s="1"/>
  <c r="T28" i="22"/>
  <c r="AX29" i="20"/>
  <c r="AE29" i="22" s="1"/>
  <c r="AF29" i="22" s="1"/>
  <c r="T29" i="22"/>
  <c r="AX30" i="20"/>
  <c r="AE30" i="22" s="1"/>
  <c r="AF30" i="22" s="1"/>
  <c r="T30" i="22"/>
  <c r="AX31" i="20"/>
  <c r="AE31" i="22" s="1"/>
  <c r="AF31" i="22" s="1"/>
  <c r="T31" i="22"/>
  <c r="AX32" i="20"/>
  <c r="AE32" i="22" s="1"/>
  <c r="AF32" i="22" s="1"/>
  <c r="T32" i="22"/>
  <c r="AX33" i="20"/>
  <c r="AE33" i="22" s="1"/>
  <c r="AF33" i="22" s="1"/>
  <c r="T33" i="22"/>
  <c r="AX34" i="20"/>
  <c r="AE34" i="22" s="1"/>
  <c r="AF34" i="22" s="1"/>
  <c r="T34" i="22"/>
  <c r="AX35" i="20"/>
  <c r="AE35" i="22" s="1"/>
  <c r="AF35" i="22" s="1"/>
  <c r="T35" i="22"/>
  <c r="AX36" i="20"/>
  <c r="AE36" i="22" s="1"/>
  <c r="AF36" i="22" s="1"/>
  <c r="T36" i="22"/>
  <c r="AX37" i="20"/>
  <c r="AE37" i="22" s="1"/>
  <c r="AF37" i="22" s="1"/>
  <c r="T37" i="22"/>
  <c r="AX38" i="20"/>
  <c r="AE38" i="22" s="1"/>
  <c r="AF38" i="22" s="1"/>
  <c r="T38" i="22"/>
  <c r="AX39" i="20"/>
  <c r="AE39" i="22" s="1"/>
  <c r="AF39" i="22" s="1"/>
  <c r="T39" i="22"/>
  <c r="AX40" i="20"/>
  <c r="AE40" i="22" s="1"/>
  <c r="AF40" i="22" s="1"/>
  <c r="T40" i="22"/>
  <c r="AX41" i="20"/>
  <c r="AE41" i="22" s="1"/>
  <c r="AF41" i="22" s="1"/>
  <c r="T41" i="22"/>
  <c r="AX42" i="20"/>
  <c r="AE42" i="22" s="1"/>
  <c r="AF42" i="22" s="1"/>
  <c r="T42" i="22"/>
  <c r="AX43" i="20"/>
  <c r="AE43" i="22" s="1"/>
  <c r="AF43" i="22" s="1"/>
  <c r="T43" i="22"/>
  <c r="AX44" i="20"/>
  <c r="AE44" i="22" s="1"/>
  <c r="AF44" i="22" s="1"/>
  <c r="T44" i="22"/>
  <c r="AX45" i="20"/>
  <c r="AE45" i="22" s="1"/>
  <c r="AF45" i="22" s="1"/>
  <c r="T45" i="22"/>
  <c r="AX46" i="20"/>
  <c r="AE46" i="22" s="1"/>
  <c r="AF46" i="22" s="1"/>
  <c r="T46" i="22"/>
  <c r="AX47" i="20"/>
  <c r="AE47" i="22" s="1"/>
  <c r="AF47" i="22" s="1"/>
  <c r="T47" i="22"/>
  <c r="AX48" i="20"/>
  <c r="AE48" i="22" s="1"/>
  <c r="AF48" i="22" s="1"/>
  <c r="T48" i="22"/>
  <c r="AX49" i="20"/>
  <c r="AE49" i="22" s="1"/>
  <c r="AF49" i="22" s="1"/>
  <c r="T49" i="22"/>
  <c r="AG49" i="22" l="1"/>
  <c r="AG48" i="22"/>
  <c r="AG47" i="22"/>
  <c r="AG46" i="22"/>
  <c r="AG45" i="22"/>
  <c r="AG44" i="22"/>
  <c r="AG43" i="22"/>
  <c r="AG42" i="22"/>
  <c r="AG41" i="22"/>
  <c r="AG40" i="22"/>
  <c r="AG39" i="22"/>
  <c r="AG38" i="22"/>
  <c r="AG37" i="22"/>
  <c r="AG36" i="22"/>
  <c r="AG35" i="22"/>
  <c r="AG34" i="22"/>
  <c r="AG33" i="22"/>
  <c r="AG32" i="22"/>
  <c r="AG31" i="22"/>
  <c r="AG30" i="22"/>
  <c r="AG29" i="22"/>
  <c r="AG28" i="22"/>
  <c r="AG27" i="22"/>
  <c r="AG26" i="22"/>
  <c r="AG25" i="22"/>
  <c r="AG24" i="22"/>
  <c r="AG23" i="22"/>
  <c r="AG22" i="22"/>
  <c r="AG21" i="22"/>
  <c r="AG20" i="22"/>
  <c r="AG19" i="22"/>
  <c r="AG18" i="22"/>
  <c r="AG17" i="22"/>
  <c r="AG16" i="22"/>
  <c r="AG15" i="22"/>
  <c r="AG14" i="22"/>
  <c r="AG13" i="22"/>
  <c r="AG12" i="22"/>
  <c r="AG11" i="22"/>
  <c r="AG10" i="22"/>
  <c r="AG9" i="22"/>
  <c r="AG8" i="22"/>
  <c r="AG7" i="22"/>
  <c r="AG6" i="22"/>
  <c r="AG5" i="22"/>
  <c r="AG4" i="22"/>
  <c r="AG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tc={3F84C6C0-1530-4F30-B02C-DDB51D9085C6}</author>
    <author>tc={AB2B4DB9-926A-4B42-B4C5-AAB51DFA64B7}</author>
  </authors>
  <commentList>
    <comment ref="H1"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Total &lt;5years who are Stunted</t>
      </text>
    </comment>
    <comment ref="X1" authorId="1" shapeId="0" xr:uid="{00000000-0006-0000-0400-000005000000}">
      <text>
        <t xml:space="preserve">[Threaded comment]
Your version of Excel allows you to read this threaded comment; however, any edits to it will get removed if the file is opened in a newer version of Excel. Learn more: https://go.microsoft.com/fwlink/?linkid=870924
Comment:
    [Mention was removed] I shared a better data set just now thanks
Reply:
    Have checked and covers less counties and even within the county, its a few schools.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tc={3F84C6C0-1530-4F2F-B02C-DDB51D9085C6}</author>
    <author>tc={53364E83-3A59-4BA5-B2CB-B64600257CE6}</author>
  </authors>
  <commentList>
    <comment ref="H4"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Total &lt;5years who are Stunted</t>
      </text>
    </comment>
    <comment ref="N4" authorId="1" shapeId="0" xr:uid="{00000000-0006-0000-0500-000005000000}">
      <text>
        <t>[Threaded comment]
Your version of Excel allows you to read this threaded comment; however, any edits to it will get removed if the file is opened in a newer version of Excel. Learn more: https://go.microsoft.com/fwlink/?linkid=870924
Comment:
    [Mention was removed] I suggest we organize the indicators by type in the table, instead of school level. E.g. enrolment rates for different levels, gender parity for different levels, etc</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tc={FB57147D-650B-40FD-8C25-768AA30233EE}</author>
  </authors>
  <commentList>
    <comment ref="D2" authorId="0" shapeId="0" xr:uid="{FB57147D-650B-40FD-8C25-768AA30233EE}">
      <text>
        <t xml:space="preserve">[Threaded comment]
Your version of Excel allows you to read this threaded comment; however, any edits to it will get removed if the file is opened in a newer version of Excel. Learn more: https://go.microsoft.com/fwlink/?linkid=870924
Comment:
    [Mention was removed] When prioritizing indicators, I would take out the indicators on number of schools, average school size and number of teachers. Pupil-to-teacher ratio would be a more suitable indicator. </t>
      </text>
    </comment>
  </commentList>
</comments>
</file>

<file path=xl/sharedStrings.xml><?xml version="1.0" encoding="utf-8"?>
<sst xmlns="http://schemas.openxmlformats.org/spreadsheetml/2006/main" count="3484" uniqueCount="1239">
  <si>
    <t>Children's Climate and Disaster Risk Model of Kenya (CCRI-DRM)
Version 2.2 (August 2023)</t>
  </si>
  <si>
    <t>Conceptual model (indicators, datasets and sources), context layers and reference indicators</t>
  </si>
  <si>
    <t>Sheet</t>
  </si>
  <si>
    <t>Description</t>
  </si>
  <si>
    <t>Kenya CCRI-DRM</t>
  </si>
  <si>
    <t>Children’s Climate and Disaster Risk Index of Kenya (CCRI-DRM), with underlying pillars and main components</t>
  </si>
  <si>
    <t>Pillar1</t>
  </si>
  <si>
    <t>Table with calculations of indices, sub-components and components of Pillar 1: Exposure to shocks and stresses</t>
  </si>
  <si>
    <t>P1_IndicatorData</t>
  </si>
  <si>
    <t>Pillar 1 Indicator data on Exposure to Shocks and Stresses</t>
  </si>
  <si>
    <t>Pillar2</t>
  </si>
  <si>
    <t>Table with calculations of indices, sub-components and components of Pillar 2: Child vulnerability</t>
  </si>
  <si>
    <t>P2_IndicatorData</t>
  </si>
  <si>
    <t>Pillar 2 Indicator data on Child Vulnerability</t>
  </si>
  <si>
    <t>REF_IndicatorData</t>
  </si>
  <si>
    <t>Reference Indicator data</t>
  </si>
  <si>
    <t>NAT_IndicatorData</t>
  </si>
  <si>
    <t>National Indicator data</t>
  </si>
  <si>
    <t>Metadata_P1_ShockExposure</t>
  </si>
  <si>
    <r>
      <t xml:space="preserve">Metadata sheet for Pillar 1 on Exposure to Shocks and Stresses </t>
    </r>
    <r>
      <rPr>
        <sz val="11"/>
        <color rgb="FF0070C0"/>
        <rFont val="Calibri"/>
        <family val="2"/>
        <scheme val="minor"/>
      </rPr>
      <t>(Details to be finalized)</t>
    </r>
  </si>
  <si>
    <t>Metadata_P2_ChildVulnerability</t>
  </si>
  <si>
    <t>Metadata sheet for Pillar 2 on Child Vulnerability</t>
  </si>
  <si>
    <t>Metadata_Reference_Context</t>
  </si>
  <si>
    <t xml:space="preserve">Metadata sheet on Context layers (geospatial) and reference indicators  </t>
  </si>
  <si>
    <t>Data_Census_MICS_DHS_other</t>
  </si>
  <si>
    <t>Overview of latest Census, MICS and DHS and other relevant data sources</t>
  </si>
  <si>
    <t>(Sub-)counties</t>
  </si>
  <si>
    <t>List of sub-counties and counties</t>
  </si>
  <si>
    <t>Global_CCRI Metadata</t>
  </si>
  <si>
    <t>Metadata sheet of the Global CCRI Model (Pillar 1 and 2) (included for reference only)</t>
  </si>
  <si>
    <t>County Name</t>
  </si>
  <si>
    <t>County Code</t>
  </si>
  <si>
    <t>Water scarcity</t>
  </si>
  <si>
    <t>At least moderate drought</t>
  </si>
  <si>
    <t>High heatwave frequency</t>
  </si>
  <si>
    <t>Extreme high temperatures</t>
  </si>
  <si>
    <t>Heat stress</t>
  </si>
  <si>
    <t>Riverine floods</t>
  </si>
  <si>
    <t>Malaria PF</t>
  </si>
  <si>
    <t>Dengue and Zika</t>
  </si>
  <si>
    <t>Vector borne diseases</t>
  </si>
  <si>
    <t>Outdoor air pollution</t>
  </si>
  <si>
    <t>Indoor air pollution</t>
  </si>
  <si>
    <t>Air pollution</t>
  </si>
  <si>
    <t>Conflict</t>
  </si>
  <si>
    <t>Shocks and stresses</t>
  </si>
  <si>
    <t>Child health</t>
  </si>
  <si>
    <t>Child nutrition</t>
  </si>
  <si>
    <t>Maternal health</t>
  </si>
  <si>
    <t>Child health and nutrition</t>
  </si>
  <si>
    <t>Education</t>
  </si>
  <si>
    <t>Drinking water access</t>
  </si>
  <si>
    <t>Sanitation access</t>
  </si>
  <si>
    <t>WASH in schools</t>
  </si>
  <si>
    <t>Water, Sanitation and Hygiene (WASH)</t>
  </si>
  <si>
    <t>Livelihoods</t>
  </si>
  <si>
    <t>Social protection</t>
  </si>
  <si>
    <t>Food Security</t>
  </si>
  <si>
    <t>Livelihoods and social protection</t>
  </si>
  <si>
    <t>Child protection</t>
  </si>
  <si>
    <t>Child vulnerability</t>
  </si>
  <si>
    <t>Children's Climate and Disaster Risk Index</t>
  </si>
  <si>
    <t>Rank</t>
  </si>
  <si>
    <t>(0-10)</t>
  </si>
  <si>
    <t>Baringo County</t>
  </si>
  <si>
    <t>KE030</t>
  </si>
  <si>
    <t>Bomet County</t>
  </si>
  <si>
    <t>KE036</t>
  </si>
  <si>
    <t>Bungoma County</t>
  </si>
  <si>
    <t>KE039</t>
  </si>
  <si>
    <t>Busia County</t>
  </si>
  <si>
    <t>KE040</t>
  </si>
  <si>
    <t>Elgeyo Marakwet County</t>
  </si>
  <si>
    <t>KE028</t>
  </si>
  <si>
    <t>Embu County</t>
  </si>
  <si>
    <t>KE014</t>
  </si>
  <si>
    <t>Garissa County</t>
  </si>
  <si>
    <t>KE007</t>
  </si>
  <si>
    <t>Homa Bay County</t>
  </si>
  <si>
    <t>KE043</t>
  </si>
  <si>
    <t>Isiolo County</t>
  </si>
  <si>
    <t>KE011</t>
  </si>
  <si>
    <t>Kajiado County</t>
  </si>
  <si>
    <t>KE034</t>
  </si>
  <si>
    <t>Kakamega County</t>
  </si>
  <si>
    <t>KE037</t>
  </si>
  <si>
    <t>Kericho County</t>
  </si>
  <si>
    <t>KE035</t>
  </si>
  <si>
    <t>Kiambu County</t>
  </si>
  <si>
    <t>KE022</t>
  </si>
  <si>
    <t>Kilifi County</t>
  </si>
  <si>
    <t>KE003</t>
  </si>
  <si>
    <t>Kirinyaga County</t>
  </si>
  <si>
    <t>KE020</t>
  </si>
  <si>
    <t>Kisii County</t>
  </si>
  <si>
    <t>KE045</t>
  </si>
  <si>
    <t>Kisumu County</t>
  </si>
  <si>
    <t>KE042</t>
  </si>
  <si>
    <t>Kitui County</t>
  </si>
  <si>
    <t>KE015</t>
  </si>
  <si>
    <t>Kwale County</t>
  </si>
  <si>
    <t>KE002</t>
  </si>
  <si>
    <t>Laikipia County</t>
  </si>
  <si>
    <t>KE031</t>
  </si>
  <si>
    <t>Lamu County</t>
  </si>
  <si>
    <t>KE005</t>
  </si>
  <si>
    <t>Machakos County</t>
  </si>
  <si>
    <t>KE016</t>
  </si>
  <si>
    <t>Makueni County</t>
  </si>
  <si>
    <t>KE017</t>
  </si>
  <si>
    <t>Mandera County</t>
  </si>
  <si>
    <t>KE009</t>
  </si>
  <si>
    <t>Marsabit County</t>
  </si>
  <si>
    <t>KE010</t>
  </si>
  <si>
    <t>Meru County</t>
  </si>
  <si>
    <t>KE012</t>
  </si>
  <si>
    <t>Migori County</t>
  </si>
  <si>
    <t>KE044</t>
  </si>
  <si>
    <t>Mombasa County</t>
  </si>
  <si>
    <t>KE001</t>
  </si>
  <si>
    <t>Muranga County</t>
  </si>
  <si>
    <t>KE021</t>
  </si>
  <si>
    <t>Nairobi County</t>
  </si>
  <si>
    <t>KE047</t>
  </si>
  <si>
    <t>Nakuru County</t>
  </si>
  <si>
    <t>KE032</t>
  </si>
  <si>
    <t>Nandi County</t>
  </si>
  <si>
    <t>KE029</t>
  </si>
  <si>
    <t>Narok County</t>
  </si>
  <si>
    <t>KE033</t>
  </si>
  <si>
    <t>Nyamira County</t>
  </si>
  <si>
    <t>KE046</t>
  </si>
  <si>
    <t>Nyandarua County</t>
  </si>
  <si>
    <t>KE018</t>
  </si>
  <si>
    <t>Nyeri County</t>
  </si>
  <si>
    <t>KE019</t>
  </si>
  <si>
    <t>Samburu County</t>
  </si>
  <si>
    <t>KE025</t>
  </si>
  <si>
    <t>Siaya County</t>
  </si>
  <si>
    <t>KE041</t>
  </si>
  <si>
    <t>Taita Taveta County</t>
  </si>
  <si>
    <t>KE006</t>
  </si>
  <si>
    <t>Tana River County</t>
  </si>
  <si>
    <t>KE004</t>
  </si>
  <si>
    <t>Tharaka Nithi County</t>
  </si>
  <si>
    <t>KE013</t>
  </si>
  <si>
    <t>Trans Nzoia County</t>
  </si>
  <si>
    <t>KE026</t>
  </si>
  <si>
    <t>Turkana County</t>
  </si>
  <si>
    <t>KE023</t>
  </si>
  <si>
    <t>Uasin Gishu County</t>
  </si>
  <si>
    <t>KE027</t>
  </si>
  <si>
    <t>Vihiga County</t>
  </si>
  <si>
    <t>KE038</t>
  </si>
  <si>
    <t>Wajir County</t>
  </si>
  <si>
    <t>KE008</t>
  </si>
  <si>
    <t>West Pokot County</t>
  </si>
  <si>
    <t>KE024</t>
  </si>
  <si>
    <t>Population Data</t>
  </si>
  <si>
    <t>Components</t>
  </si>
  <si>
    <t>Water Scarcity</t>
  </si>
  <si>
    <t>Floods</t>
  </si>
  <si>
    <t>Sub-Components</t>
  </si>
  <si>
    <t>Riverine Floods</t>
  </si>
  <si>
    <t>Zika</t>
  </si>
  <si>
    <t>Aedes</t>
  </si>
  <si>
    <t>Dengue</t>
  </si>
  <si>
    <t>ADM1_EN</t>
  </si>
  <si>
    <t>ADM1_PCODE</t>
  </si>
  <si>
    <t>Total Population</t>
  </si>
  <si>
    <t>U18 Population (numeric)</t>
  </si>
  <si>
    <t>U18 population as % of total population</t>
  </si>
  <si>
    <t>VCI_Pop4YR</t>
  </si>
  <si>
    <t>VCI_Pop4YR_P</t>
  </si>
  <si>
    <t>ModDrought_PopQ50</t>
  </si>
  <si>
    <t>ModDrought_PopQ50_P</t>
  </si>
  <si>
    <t>HWF_PopQ25</t>
  </si>
  <si>
    <t>HWF_PopQ25_P</t>
  </si>
  <si>
    <t>TX35_PopQ25</t>
  </si>
  <si>
    <t>TX35_PopQ25_P</t>
  </si>
  <si>
    <t>River_Pop50YrRp</t>
  </si>
  <si>
    <t>River_Pop50YrRp_P</t>
  </si>
  <si>
    <t>MalPf_PopQ25</t>
  </si>
  <si>
    <t>MalPf_PopQ25_P</t>
  </si>
  <si>
    <t>Zika_Pop</t>
  </si>
  <si>
    <t>Zika_Pop_P</t>
  </si>
  <si>
    <t>Aedes_PopG</t>
  </si>
  <si>
    <t>Aedes_PopG_P</t>
  </si>
  <si>
    <t>Dengue_PopG</t>
  </si>
  <si>
    <t>Dengue_PopG_P</t>
  </si>
  <si>
    <t>AirPol10_Pop</t>
  </si>
  <si>
    <t>AirPol10_Pop_P</t>
  </si>
  <si>
    <t>AirPol20_Pop</t>
  </si>
  <si>
    <t>AirPol20_Pop_P</t>
  </si>
  <si>
    <t>Clean fuels and technologies for cooking</t>
  </si>
  <si>
    <t>CONFAT_AVG_5Y</t>
  </si>
  <si>
    <t>Pop_U18_Raster</t>
  </si>
  <si>
    <t>Pop_Total_Raster</t>
  </si>
  <si>
    <t>2018-2022</t>
  </si>
  <si>
    <t>1,670,570</t>
  </si>
  <si>
    <t>1,131,950</t>
  </si>
  <si>
    <t>1,117,840</t>
  </si>
  <si>
    <t>1,867,579</t>
  </si>
  <si>
    <t>2,417,735</t>
  </si>
  <si>
    <t>1,453,787</t>
  </si>
  <si>
    <t>1,266,860</t>
  </si>
  <si>
    <t>1,155,574</t>
  </si>
  <si>
    <t>1,136,187</t>
  </si>
  <si>
    <t>1,421,932</t>
  </si>
  <si>
    <t>1,545,714</t>
  </si>
  <si>
    <t>1,116,436</t>
  </si>
  <si>
    <t>1,208,333</t>
  </si>
  <si>
    <t>1,056,640</t>
  </si>
  <si>
    <t>4,397,073</t>
  </si>
  <si>
    <t>1,538,589</t>
  </si>
  <si>
    <t>2,162,202</t>
  </si>
  <si>
    <t>1,157,873</t>
  </si>
  <si>
    <t>1,163,186</t>
  </si>
  <si>
    <t>Outdoor air pollution (Abs)</t>
  </si>
  <si>
    <t>Outdoor air pollution (Rel)</t>
  </si>
  <si>
    <t>MIN</t>
  </si>
  <si>
    <t>MAX</t>
  </si>
  <si>
    <t>Mortality rate, under 5 (per 1,000 live births)</t>
  </si>
  <si>
    <t>The percentage of Children vaccinated of diphtheria-tetanus-pertussis (DTP3) according to DHS 2022</t>
  </si>
  <si>
    <t>The proportion of the target population with access to 3 doses of Oral Polio Vaccine (OPV3) (%)</t>
  </si>
  <si>
    <t>Proportion of the target population with access to measles-containing-vaccine second dose (MCV2) (%)</t>
  </si>
  <si>
    <t>The percentage of children vaccinated with the 3 doses of pneumococcal conjugate (PCV3) (%)</t>
  </si>
  <si>
    <t>Prevalence of stunting, height for age (% of children under 5)</t>
  </si>
  <si>
    <t>Low-birthweight babies (% of births)</t>
  </si>
  <si>
    <t>Maternal mortality ratio (modeled estimate, per 100,000 live births)</t>
  </si>
  <si>
    <t>Delivery by Skilled attendant Coverage  (%)</t>
  </si>
  <si>
    <t>Net Enrolment Rates at Primary Education Level</t>
  </si>
  <si>
    <t>Net Enrolment Rates at Secondary Education Level</t>
  </si>
  <si>
    <t>GPI Pre-Primary (distance)</t>
  </si>
  <si>
    <t>GPI Primary (distance)</t>
  </si>
  <si>
    <t>GPI Secondary (distance)</t>
  </si>
  <si>
    <t>Out-of-school rate primary</t>
  </si>
  <si>
    <t>Out-of-school rate secondary</t>
  </si>
  <si>
    <t>Percentage of households with access to safe water</t>
  </si>
  <si>
    <t>Deprivation Rates due to distance to water source (Comprehensive Poverty Report 2020)</t>
  </si>
  <si>
    <t>Access to safe water (Primary Schools)</t>
  </si>
  <si>
    <t>Boy Toilet Ratio</t>
  </si>
  <si>
    <t>Girl Toilet Ratio</t>
  </si>
  <si>
    <t>Population practising open defacation (% of Pop using Bush)</t>
  </si>
  <si>
    <t>% HHs with access to improved sanitation(2019 census)</t>
  </si>
  <si>
    <t>Basic handwashing facilities - Proportions of households with acces to handwashing facility after toilet (KIHBS 2016 Indicators)</t>
  </si>
  <si>
    <t>Percentage of children living in monetary poverty</t>
  </si>
  <si>
    <t>Access to electricity</t>
  </si>
  <si>
    <t>Percentage of children who have ever been pregnant</t>
  </si>
  <si>
    <t>Percentage of de jure children under age 5 whose births are registered with the civil registration authority, according to county, Kenya DHS 2022</t>
  </si>
  <si>
    <t>Immunization</t>
  </si>
  <si>
    <t>Out of school</t>
  </si>
  <si>
    <t>School enrollment</t>
  </si>
  <si>
    <t>Gender parity (distance)</t>
  </si>
  <si>
    <t>Toilet ratio in schools</t>
  </si>
  <si>
    <t>Indicator date</t>
  </si>
  <si>
    <t>Nutrition</t>
  </si>
  <si>
    <t>Water, sanitation, and hygiene</t>
  </si>
  <si>
    <t>Livelihood and Social Protection</t>
  </si>
  <si>
    <t>Child Protection</t>
  </si>
  <si>
    <t>Common</t>
  </si>
  <si>
    <t>Subcomponents</t>
  </si>
  <si>
    <t>Maternal Health</t>
  </si>
  <si>
    <t>Drinking Water Access</t>
  </si>
  <si>
    <t>WASH in Schools</t>
  </si>
  <si>
    <t>Sanitation and hygiene</t>
  </si>
  <si>
    <t>Health Expenditure</t>
  </si>
  <si>
    <t>Sub- Sub-components</t>
  </si>
  <si>
    <t>Child Mortality</t>
  </si>
  <si>
    <t>Stunting</t>
  </si>
  <si>
    <t>Birth weight</t>
  </si>
  <si>
    <t>Maternal Mortality</t>
  </si>
  <si>
    <t>Nursing and midwifery</t>
  </si>
  <si>
    <t>Enrolment rates</t>
  </si>
  <si>
    <t>Gender Parity Index at All Education Level</t>
  </si>
  <si>
    <t>Food security</t>
  </si>
  <si>
    <t>Move to reference sheet</t>
  </si>
  <si>
    <t>Indicators</t>
  </si>
  <si>
    <t>Low-birthweight babies (% of births &lt;2.5 Kg)</t>
  </si>
  <si>
    <t>Gender Parity Index at Pre-Primary Education Level</t>
  </si>
  <si>
    <t>Gender Parity Index at Primary Education Level</t>
  </si>
  <si>
    <t>Gender Parity Index at Secondary Education Level</t>
  </si>
  <si>
    <t>Percentage of households with access to sufficient drinking water</t>
  </si>
  <si>
    <r>
      <rPr>
        <b/>
        <sz val="8"/>
        <color rgb="FF000000"/>
        <rFont val="Calibri"/>
        <family val="2"/>
      </rPr>
      <t xml:space="preserve">Deprivation Rates due to distance to water source </t>
    </r>
    <r>
      <rPr>
        <b/>
        <sz val="8"/>
        <color rgb="FFFF0000"/>
        <rFont val="Calibri"/>
        <family val="2"/>
      </rPr>
      <t>(Comprehensive Poverty Report 2020)</t>
    </r>
  </si>
  <si>
    <t>% of HH with access to Basic sanitation services</t>
  </si>
  <si>
    <r>
      <rPr>
        <b/>
        <sz val="8"/>
        <color rgb="FF000000"/>
        <rFont val="Calibri"/>
        <family val="2"/>
      </rPr>
      <t xml:space="preserve">Basic handwashing facilities - Proportions of households with acces to handwashing facility after toilet </t>
    </r>
    <r>
      <rPr>
        <b/>
        <sz val="8"/>
        <color rgb="FFFF0000"/>
        <rFont val="Calibri"/>
        <family val="2"/>
      </rPr>
      <t>(KIHBS 2016 Indicators)</t>
    </r>
  </si>
  <si>
    <t>% of pop facing Acute Food Insecurity – IPC AFI Phase 3 (Crisis) or above</t>
  </si>
  <si>
    <t>Percentage of HH with children benefiting from SP</t>
  </si>
  <si>
    <t>People U18</t>
  </si>
  <si>
    <t>Access to safe water (Secondary Schools)</t>
  </si>
  <si>
    <t>Health Expenditure (Kshs.) / per capita</t>
  </si>
  <si>
    <t>Health Expenditure (Kshs. Million)</t>
  </si>
  <si>
    <t>Year of Data available</t>
  </si>
  <si>
    <t>2021/2022</t>
  </si>
  <si>
    <t>No Data</t>
  </si>
  <si>
    <t>ISO</t>
  </si>
  <si>
    <t>County code</t>
  </si>
  <si>
    <t>Number of school institutions</t>
  </si>
  <si>
    <t xml:space="preserve">Number of Pre-Primary Institutions </t>
  </si>
  <si>
    <t xml:space="preserve">Number of Primary Institutions </t>
  </si>
  <si>
    <t>Number of Secondary Schools (Public and Private)</t>
  </si>
  <si>
    <t>% of Population suffering from food poverty (County Climate Risk profiles by MoAgriculture 2018)</t>
  </si>
  <si>
    <t>Gross enrolment ratio (%) in Pre-primary</t>
  </si>
  <si>
    <t>PTR in Pre-primary schools</t>
  </si>
  <si>
    <t>Pupil-to-Teacher Ratios at Primary Education Level</t>
  </si>
  <si>
    <t>Student-to-Teacher Ratios at Secondary Education Level</t>
  </si>
  <si>
    <t>Learner-to-Classroom Ratio in Pre-Primary Schools</t>
  </si>
  <si>
    <t>Learner-to-Classroom Ratio in Primary Schools (Average for both public and private schools, permanent and temprary classrooms)</t>
  </si>
  <si>
    <t>Student-to-Classroom Ratio in Public schools</t>
  </si>
  <si>
    <t>Primary to Secondary Transition Rates</t>
  </si>
  <si>
    <t>Percentage of children living in multidimensional poverty</t>
  </si>
  <si>
    <t>Percentage of de jure population relying on clean fuels and technologies for cooking (Includes stoves/cookers using electricity, LPG/natural gas/biogas, solar, and alcohol/ethanol.)</t>
  </si>
  <si>
    <t>SSN (Social Safety Nets) spending (The total spending on social protection programs as a share of total county budget allocation)</t>
  </si>
  <si>
    <t>Access to money services (% of financial Inclusion)</t>
  </si>
  <si>
    <t>Number of girls below the age of 18 exposed to FGM (Female Genital Mutilation)</t>
  </si>
  <si>
    <t>Girls below the age of 18 exposed to FGM (Female Genital Mutilation) /1,000 people U18</t>
  </si>
  <si>
    <t xml:space="preserve">Number of children exposed to physical violence </t>
  </si>
  <si>
    <t>Children exposed to physical violence/ 1,000 people U18</t>
  </si>
  <si>
    <t>Number of children exposed to sexual violence/Exploitation</t>
  </si>
  <si>
    <t>Children exposed to sexual violence/Exploitation / 1,000 people U18</t>
  </si>
  <si>
    <t>Number of children subjected to child Labor</t>
  </si>
  <si>
    <t>Children subjected to child Labor / 1,000 people U18</t>
  </si>
  <si>
    <t>Percentage of girls married before 18 years old</t>
  </si>
  <si>
    <t>HWF_PopQ75</t>
  </si>
  <si>
    <t>HWF_PopQ75_P</t>
  </si>
  <si>
    <t>HWD_PopQ25</t>
  </si>
  <si>
    <t>HWD_PopQ25_P</t>
  </si>
  <si>
    <t>HWD_PopQ75</t>
  </si>
  <si>
    <t>HWD_PopQ75_P</t>
  </si>
  <si>
    <t>HWS_PopQ25</t>
  </si>
  <si>
    <t>HWS_PopQ25_P</t>
  </si>
  <si>
    <t>HWS_PopQ75</t>
  </si>
  <si>
    <t>HWS_PopQ75_P</t>
  </si>
  <si>
    <t>TX35_PopQ75</t>
  </si>
  <si>
    <t>TX35_PopQ75_P</t>
  </si>
  <si>
    <t>River_Pop100YrRp</t>
  </si>
  <si>
    <t>River_Pop100YrRp_P</t>
  </si>
  <si>
    <t>CoastF_10kmBuff</t>
  </si>
  <si>
    <t>CoastF_10kmBuff_P</t>
  </si>
  <si>
    <t>Lndslide_PopQ50</t>
  </si>
  <si>
    <t>Lndslide_PopQ50_P</t>
  </si>
  <si>
    <t>Aedes_PopQ75</t>
  </si>
  <si>
    <t>Aedes_PopQ75_P</t>
  </si>
  <si>
    <t>Dengue_PopQ75</t>
  </si>
  <si>
    <t>Dengue_PopQ75_P</t>
  </si>
  <si>
    <t>Pest_PopQ50</t>
  </si>
  <si>
    <t>Pest_PopQ50_P</t>
  </si>
  <si>
    <t>CONEV_AVG_5Y</t>
  </si>
  <si>
    <t>2020/2021</t>
  </si>
  <si>
    <t>FY2018/19</t>
  </si>
  <si>
    <t>FY2021/22</t>
  </si>
  <si>
    <t>No data</t>
  </si>
  <si>
    <t>Country</t>
  </si>
  <si>
    <t>Kenya</t>
  </si>
  <si>
    <t>Pillar</t>
  </si>
  <si>
    <t>Component</t>
  </si>
  <si>
    <t>Sub-component</t>
  </si>
  <si>
    <t>Seriescode Indicator / Index</t>
  </si>
  <si>
    <t>Indicator  short name</t>
  </si>
  <si>
    <t>Indicator name</t>
  </si>
  <si>
    <t>Description (to be prepared)</t>
  </si>
  <si>
    <t>Exposure to shocks and stresses</t>
  </si>
  <si>
    <t>Calculated composite index</t>
  </si>
  <si>
    <t xml:space="preserve">Water scarcity: at most moderate VCI </t>
  </si>
  <si>
    <t>Water scarcity: At most moderate Vegetation Condition Index (VCI)</t>
  </si>
  <si>
    <t>Water scarcity: Children U18 living in areas with at most moderate Vegetation Condition Index (Estimates)</t>
  </si>
  <si>
    <t>Estimates of children under 18 living in areas with at most moderate Vegetation Condition Index</t>
  </si>
  <si>
    <t>Water scarcity: Children U18 living in areas with at most moderate Vegetation Condition Index (%)</t>
  </si>
  <si>
    <t>Percentage of children under 18 living in areas with at most moderate Vegetation Condition Index</t>
  </si>
  <si>
    <t>Drought</t>
  </si>
  <si>
    <t>Children U18 exposed to at least moderate drought (Estimates)</t>
  </si>
  <si>
    <t>Estimates of children under 18 exposed to at least moderate drought</t>
  </si>
  <si>
    <t>Children U18 exposed to at least moderate drought (%)</t>
  </si>
  <si>
    <t>Percentage of children under 18 exposed to at least moderate drought</t>
  </si>
  <si>
    <t>Heat</t>
  </si>
  <si>
    <t>Children U18 exposed to high heatwave frequency (Estimates)</t>
  </si>
  <si>
    <t xml:space="preserve">Estimates of children under 18 exposed to high heatwave frequency </t>
  </si>
  <si>
    <t>Children U18 exposed to high heatwave frequency (%)</t>
  </si>
  <si>
    <t xml:space="preserve">Percentage of children under 18 exposed to high heatwave frequency </t>
  </si>
  <si>
    <t>Children U18 exposed to extreme high temperatures (Estimates)</t>
  </si>
  <si>
    <t xml:space="preserve">Estimates of children under 18 exposed to extreme high temperatures </t>
  </si>
  <si>
    <t>Children U18 exposed to extreme high temperatures (%)</t>
  </si>
  <si>
    <t xml:space="preserve">Percentage of children under 18 exposed to extreme high temperatures </t>
  </si>
  <si>
    <t>Children U18 exposed to 50-year return period riverine floods (Estimates)</t>
  </si>
  <si>
    <t>Estimates of children under 18 exposed to riverine floods (50-year return period)</t>
  </si>
  <si>
    <t>Children U18 exposed to 50-year return period riverine floods (%)</t>
  </si>
  <si>
    <t>Percentage of children under 18 exposed to riverine floods (50-year return period)</t>
  </si>
  <si>
    <t>Malaria Plasmodium Falciparum</t>
  </si>
  <si>
    <t>Children U18  at risk of PF Malaria (Estimates)</t>
  </si>
  <si>
    <t>Estimates of children under 18 at risk of Plasmodium Falciparum Malaria</t>
  </si>
  <si>
    <t>Children U18 at risk of PF Malaria (%)</t>
  </si>
  <si>
    <t>Percentage of children under 18 at risk of Plasmodium Falciparum Malaria</t>
  </si>
  <si>
    <t>Children U18 exposed to Zika (Estimates)</t>
  </si>
  <si>
    <t>Estimates of children under 18 exposed to Zika</t>
  </si>
  <si>
    <t>Children U18 exposed to Zika (%)</t>
  </si>
  <si>
    <t>Percentage of children under 18 exposed to Zika</t>
  </si>
  <si>
    <t>Children U18 exposed to Dengue (Estimates)</t>
  </si>
  <si>
    <t xml:space="preserve">Estimates of children under 18 exposed to Dengue </t>
  </si>
  <si>
    <t>Children U18 exposed to Dengue (%)</t>
  </si>
  <si>
    <t>Percentage of children under 18 exposed to Dengue</t>
  </si>
  <si>
    <t>Children U18 at risk of Aedes (Estimates)</t>
  </si>
  <si>
    <t xml:space="preserve">Estimates of children under 18 at risk of Aedes </t>
  </si>
  <si>
    <t>Children U18 at risk of Aedes (%)</t>
  </si>
  <si>
    <t xml:space="preserve">Percentage of children under 18 at risk of Aedes </t>
  </si>
  <si>
    <t>Outdoor air pollution (Absolute values)</t>
  </si>
  <si>
    <t>Children U18 exposed to outdoor air pollution (Estimates)</t>
  </si>
  <si>
    <t>Children U18 exposed to outdoor air pollution (PM2.5 &gt; 10 μg/m3) (Estimates)</t>
  </si>
  <si>
    <t>Estimates of children under 18 exposed to outdoor fine particulate matter (PM2.5 &gt; 10 μg/m3)</t>
  </si>
  <si>
    <t>Children U18 exposed to outdoor air pollution (PM2.5 &gt; 20 μg/m3) (Estimates)</t>
  </si>
  <si>
    <t>Estimates of children under 18 exposed to outdoor fine particulate matter (PM2.5 &gt; 20 μg/m3)</t>
  </si>
  <si>
    <t>Outdoor air pollution (Relative)</t>
  </si>
  <si>
    <t>Children U18 exposed to outdoor air pollution (%)</t>
  </si>
  <si>
    <t>Children U18 exposed to outdoor air pollution (PM2.5 &gt; 10 μg/m3) (%)</t>
  </si>
  <si>
    <t>Percentage of children under 18 exposed to outdoor fine particulate matter (PM2.5 &gt; 10 μg/m3)</t>
  </si>
  <si>
    <t>Children U18 exposed to outdoor air pollution (PM2.5 &gt; 20 μg/m3) (%)</t>
  </si>
  <si>
    <t>Percentage of children under 18 exposed to outdoor fine particulate matter (PM2.5 &gt; 20 μg/m3)</t>
  </si>
  <si>
    <t>Indoor air pollution: Population relying on clean cooking fuels and technologies (%)</t>
  </si>
  <si>
    <t>Indoor air pollution: Percentage of de jure population relying on clean fuels and technologies for cooking</t>
  </si>
  <si>
    <t>Percentage of de jure population relying on clean fuels and technologies for cooking (includes stoves/cookers using electricity, LPG/natural gas/biogas, solar, and alcohol/ethanol)</t>
  </si>
  <si>
    <t>Annual average Fatalities due to conflict and violence</t>
  </si>
  <si>
    <t>Annual average number of fatalities due to conflict and violence between 2018 and 2022 (past 5 years)</t>
  </si>
  <si>
    <t>Children's Climate and Disaster Risk Model of Kenya: Child vulnerability</t>
  </si>
  <si>
    <t>Series code</t>
  </si>
  <si>
    <t>Indicator short name</t>
  </si>
  <si>
    <t>Indicator Name</t>
  </si>
  <si>
    <t>Relevance</t>
  </si>
  <si>
    <t>Data Source</t>
  </si>
  <si>
    <t>UN SDG Target</t>
  </si>
  <si>
    <t>UN SDG Indicator</t>
  </si>
  <si>
    <t>Admin level / Geospatial disaggregation</t>
  </si>
  <si>
    <t>Sub-counties (N) / Coverage</t>
  </si>
  <si>
    <t>Reference year</t>
  </si>
  <si>
    <t>Unit of measurement</t>
  </si>
  <si>
    <t>Link</t>
  </si>
  <si>
    <t>Citation</t>
  </si>
  <si>
    <t>Validity / limitation of indicator</t>
  </si>
  <si>
    <t>Publication year</t>
  </si>
  <si>
    <t>Publisher</t>
  </si>
  <si>
    <t>Data availability</t>
  </si>
  <si>
    <t>Frequency of update</t>
  </si>
  <si>
    <t>Data format</t>
  </si>
  <si>
    <t>Geocoded</t>
  </si>
  <si>
    <t>Access date</t>
  </si>
  <si>
    <t>Notes</t>
  </si>
  <si>
    <t>Observations</t>
  </si>
  <si>
    <t>U5 mortality</t>
  </si>
  <si>
    <t>Mortality rate, under-5 (per 1,000 live births)</t>
  </si>
  <si>
    <t>The probability of dying between birth and the 5th Birthday. Probability of dying between birth and exactly 5 years of age, expressed per 1,000 live births</t>
  </si>
  <si>
    <t>Shows the survival rates for children under five, whom are most vulnerable in terms of health.</t>
  </si>
  <si>
    <t>Kenya Health Information System (KHIS)</t>
  </si>
  <si>
    <t>County</t>
  </si>
  <si>
    <t>2015-2022</t>
  </si>
  <si>
    <t>Yes</t>
  </si>
  <si>
    <t>DTP3 access</t>
  </si>
  <si>
    <t>Proportion of the target population with access to 3 doses of diphtheria-tetanus-pertussis (DTP3) (%)</t>
  </si>
  <si>
    <t>Percentage of surviving infants who received three doses of diphtheria, pertussis and tetanus vaccine</t>
  </si>
  <si>
    <t>Its a percentage of children with access to Three doses of DPT-containing vaccine, which protects against diphtheria, pertussis (whooping cough), and tetanus measured through the 2022 survey.</t>
  </si>
  <si>
    <t>MCV2 access</t>
  </si>
  <si>
    <t>Proportion of the target population with access to measles-containing-vaccine second-dose (MCV2) (%)</t>
  </si>
  <si>
    <t>The percentage of one-year-olds who have received the second doses of measles-containing vaccine (MCV2)</t>
  </si>
  <si>
    <t>OPV3</t>
  </si>
  <si>
    <t>Percentage of children who received the three doses of Polio Vaccine</t>
  </si>
  <si>
    <t>PCV3 access</t>
  </si>
  <si>
    <t>Proportion of the target population with access to pneumococcal conjugate 3rd dose (PCV3) (%)</t>
  </si>
  <si>
    <t>Pneumococcal conjugate 3rd dose (PCV3) immunization coverage among 1 year olds (%)</t>
  </si>
  <si>
    <t>Height-for-age is a measure of growth faltering. Children whose height-for-age z score is below minus two standard deviations (−2 SD) from the median of the reference population are considered short for their age (stunted). Children whose z score is below minus three standard deviations (−3 SD) from the median are considered severely stunted. Sample: Children under age 5</t>
  </si>
  <si>
    <t>DHS 2014</t>
  </si>
  <si>
    <t>https://www.health.go.ke/wp-content/uploads/2022/05/6.SDG-Progress-Report_Optimised-1.pdf</t>
  </si>
  <si>
    <t>Low-birthweight</t>
  </si>
  <si>
    <t>Proportion of new borns with low birth weight  (&lt;2500g)</t>
  </si>
  <si>
    <t>https://www.dhsprogram.com/pubs/pdf/ATR16/ATR16.pdf</t>
  </si>
  <si>
    <t>Maternal mortality</t>
  </si>
  <si>
    <t>The number of women dying of pregnancy-related causes per 100,000 live births</t>
  </si>
  <si>
    <t>KDHS, census 2019</t>
  </si>
  <si>
    <t>2008, 2019</t>
  </si>
  <si>
    <t>2013: https://ncpd.go.ke/wp-content/uploads/2021/02/Policy-Brief-38-Differential-Maternal-Mortality-in-Kenya.pdf</t>
  </si>
  <si>
    <t>Skilled Assisted birth (Coverage)</t>
  </si>
  <si>
    <t>Assistance during delivery from a skilled provider</t>
  </si>
  <si>
    <t> Percentage of women who were attended to by any skilled personnel or by a doctor during delivery</t>
  </si>
  <si>
    <t>DHS 2022</t>
  </si>
  <si>
    <t>https://dhsprogram.com/pubs/pdf/PR143/PR143.pdf</t>
  </si>
  <si>
    <t>Percentage of women aged 15-49 years who received antenatal care (ANC) from a skilled provider for the most  recent  live  birth as recorded in the Kenya DHS 2022</t>
  </si>
  <si>
    <t>Annual Health expenditure</t>
  </si>
  <si>
    <t>Domestic general government health expenditure as a percentage of the GDP</t>
  </si>
  <si>
    <t>Amount allocated to Healtcare services in a year in the County as a percentage of the Annual budget</t>
  </si>
  <si>
    <t>Controller of Budget Reports</t>
  </si>
  <si>
    <t>Acute food insecurity</t>
  </si>
  <si>
    <t>% of pop facing AFI</t>
  </si>
  <si>
    <t xml:space="preserve">% of pop facing Acute Food Insecurity </t>
  </si>
  <si>
    <t>Percentage of the population in the county facing high levels of acute food insecurity – IPC Phase 3 or above in 2023</t>
  </si>
  <si>
    <t xml:space="preserve">Food poverty </t>
  </si>
  <si>
    <t xml:space="preserve">% of Population suffering from food poverty </t>
  </si>
  <si>
    <t>Percentage of the county population suffering from food poverty according to the County climate risk profiles.</t>
  </si>
  <si>
    <t>Enrolment Rate</t>
  </si>
  <si>
    <t>GER (%) in Pre-primary</t>
  </si>
  <si>
    <t>Total enrolment in a specific level of education, regardless of age, expressed as a percentage of the eligible official school-age population corresponding to the same level of education in a given school year</t>
  </si>
  <si>
    <t>Ministry of Education, 2020 Basic Education Statistical Booklet</t>
  </si>
  <si>
    <t>Basic Education Statistical booklet 2020</t>
  </si>
  <si>
    <t>GER at Primary Education Level</t>
  </si>
  <si>
    <t>Gross Enrolment Rates at Primary Education Level</t>
  </si>
  <si>
    <t>Basic Education Statistical booklet 2021</t>
  </si>
  <si>
    <t>NER at Primary Education Level</t>
  </si>
  <si>
    <t>The number of children of official primary school age (according to ISCED9726) who are enrolled in primary education as a percentage of the total children of the official school age population.</t>
  </si>
  <si>
    <t>Basic Education Statistical booklet 2022</t>
  </si>
  <si>
    <t xml:space="preserve">GER at Secondary Education Level </t>
  </si>
  <si>
    <t xml:space="preserve">Gross Enrolment Rates at Secondary Education Level </t>
  </si>
  <si>
    <t>Basic Education Statistical booklet 2023</t>
  </si>
  <si>
    <t>NER at Secondary Education Level</t>
  </si>
  <si>
    <t>Basic Education Statistical booklet 2024</t>
  </si>
  <si>
    <t>Total number of pre primary schools in the county</t>
  </si>
  <si>
    <t>Basic Education Statistical booklet 2025</t>
  </si>
  <si>
    <t>Total number of primary schools both public and private in the counties</t>
  </si>
  <si>
    <t>Basic Education Statistical booklet 2026</t>
  </si>
  <si>
    <t>Total number of public and private secondary schools in each county</t>
  </si>
  <si>
    <t>Basic Education Statistical booklet 2027</t>
  </si>
  <si>
    <t>Average school size in all levels</t>
  </si>
  <si>
    <t>Average School-Size in Pre-Primary Education</t>
  </si>
  <si>
    <t>School size refers to the total number of pupils enrolled regardless of the grade.</t>
  </si>
  <si>
    <t>Basic Education Statistical booklet 2028</t>
  </si>
  <si>
    <t>Average School-Size in Primary Education</t>
  </si>
  <si>
    <t>Basic Education Statistical booklet 2029</t>
  </si>
  <si>
    <t>Average School Size in Secondary Schools</t>
  </si>
  <si>
    <t>School size refers to the total number of students enrolled regardless of the age or grade or class.</t>
  </si>
  <si>
    <t>Basic Education Statistical booklet 2030</t>
  </si>
  <si>
    <t>Ratio of female to male values of a given indicator. A GPI between 0.97 and 1.03 indicates parity between the genders. A GPI below 0.97 indicates a disparity in favour of males. A GPI above 1.03 indicates a disparity in favour of females.</t>
  </si>
  <si>
    <t>Basic Education Statistical booklet 2031</t>
  </si>
  <si>
    <t>Basic Education Statistical booklet 2032</t>
  </si>
  <si>
    <t>Female to male attending school. Show gender gaps</t>
  </si>
  <si>
    <t>Basic Education Statistical booklet 2033</t>
  </si>
  <si>
    <t>Number of Techers in every school level</t>
  </si>
  <si>
    <t>Teachers in Pre-Primary Schools</t>
  </si>
  <si>
    <t xml:space="preserve">A sum of all teachers in the Public schhooll contracted by the Teachers service comission, the teachers in the private schools and the teachers contracted by the board of management of public schools. </t>
  </si>
  <si>
    <t>Basic Education Statistical booklet 2034</t>
  </si>
  <si>
    <t>Number of Teachers in Primary Schools</t>
  </si>
  <si>
    <t>Number of Teachers in Primary Schools (Public TSC + BOM +Private schools)</t>
  </si>
  <si>
    <t>Basic Education Statistical booklet 2035</t>
  </si>
  <si>
    <t xml:space="preserve">Number of Teachers in Secondary Schools </t>
  </si>
  <si>
    <t>Number of Teachers in Secondary Schools (Public schools TSC + Public schools BOM + Private school teachers)</t>
  </si>
  <si>
    <t>Basic Education Statistical booklet 2036</t>
  </si>
  <si>
    <t>Pupil Teacher Ratio in all eduacation levels</t>
  </si>
  <si>
    <t>Average number of pupils per teacher in pre-primary school</t>
  </si>
  <si>
    <t>Basic Education Statistical booklet 2037</t>
  </si>
  <si>
    <t>PTR at Primary Education Level</t>
  </si>
  <si>
    <t>Primary school pupil-teacher ratio is the average number of pupils per teacher in primary school.</t>
  </si>
  <si>
    <t>Basic Education Statistical booklet 2038</t>
  </si>
  <si>
    <t>PTR at Secondary Education Level</t>
  </si>
  <si>
    <t>Average number of student per every teacher in secondary schol</t>
  </si>
  <si>
    <t>Basic Education Statistical booklet 2039</t>
  </si>
  <si>
    <t>Learners to Classroom Ration in all education Levels</t>
  </si>
  <si>
    <t>Average number of learners to a classroom in the county in 2020. A total of both public and private schools</t>
  </si>
  <si>
    <t>Basic Education Statistical booklet 2040</t>
  </si>
  <si>
    <t xml:space="preserve">Averege number of learners to a classroom in 2020 for each county. Total for both public and private schools. </t>
  </si>
  <si>
    <t>Basic Education Statistical booklet 2041</t>
  </si>
  <si>
    <t>Average number of students to a classroom in the county for public secondafy schools</t>
  </si>
  <si>
    <t>Basic Education Statistical booklet 2042</t>
  </si>
  <si>
    <t>Completion Rates</t>
  </si>
  <si>
    <t>This is the rate of both boys and girls who transiton from primary level studies to the secondary level in each county</t>
  </si>
  <si>
    <t>Basic Education Statistical booklet 2043</t>
  </si>
  <si>
    <t>Out-of-school rate for children of primary school age, both sexes (%)</t>
  </si>
  <si>
    <t>The percentage of primary school age children who are not in school</t>
  </si>
  <si>
    <t>Census and education statistical booklets</t>
  </si>
  <si>
    <t>Out-of-school rate for adolescents of lower secondary school age, both sexes (%)</t>
  </si>
  <si>
    <t>Number of secondary school age children who arent in school expressed as a percentage of the age group population.</t>
  </si>
  <si>
    <t>Water Access</t>
  </si>
  <si>
    <t>Access to safe water</t>
  </si>
  <si>
    <t>The proportion of persons with access to an adequate amount of safe drinking water in a dwelling or located within a convenient distance from the users</t>
  </si>
  <si>
    <t>Deprivation Ratio due to distance to water source</t>
  </si>
  <si>
    <t>Deprivation due to water source distance</t>
  </si>
  <si>
    <t xml:space="preserve">The proportion of the population considered deprived due to water source. This implies limited water source according to the Comprehensive Poverty report </t>
  </si>
  <si>
    <t>Comprehensive poverty Report by KNBS 2020</t>
  </si>
  <si>
    <t xml:space="preserve">Proportion of  primary schools with access to safe water </t>
  </si>
  <si>
    <t xml:space="preserve">Proportion of Secondary schools with access to safe water </t>
  </si>
  <si>
    <t xml:space="preserve">The average number of boys to one toilet in aschool in the county. </t>
  </si>
  <si>
    <t>The average number of girls to one toilet in schools in the county</t>
  </si>
  <si>
    <t>Sanitation</t>
  </si>
  <si>
    <t>The percentage of the population practising open defecation is defined as the proportion of the population who usually don’t use any kind of toilet facility for defecation. Those using unimproved sanitation facilities like pit latrines without slab, open pit, or hanging latrines, are not counted as practising open defecation.</t>
  </si>
  <si>
    <t>Access to improved sanitation(2019 census)</t>
  </si>
  <si>
    <t>The proportion of persons using safely managed sanitation services i.e Improved sanitation includes flush or pour-flush to piped sewer system, septic tank pit latrines, ventilated-improved pit latrines, or pit latrines with slab or composting toilets.</t>
  </si>
  <si>
    <t>DHS 2015</t>
  </si>
  <si>
    <t>Percentage of households and de jure population for whom the place most often used for handwashing was observed, and by whether its location is fixed or mobile</t>
  </si>
  <si>
    <t>DHS 2016</t>
  </si>
  <si>
    <t>Livelihood and Child Protection</t>
  </si>
  <si>
    <t>Multidimensional poverty measures the non-income based dimensions of poverty, to provide a more comprehensive assessment of the extent of poverty and deprivation.</t>
  </si>
  <si>
    <t>Share of people living below the defined a poverty line</t>
  </si>
  <si>
    <t>Proportion of the population with access to electricity supply</t>
  </si>
  <si>
    <t>Proportional of childreen population bebefiting from government social protecton schemes</t>
  </si>
  <si>
    <t xml:space="preserve">Proportion of annual budget spent on providing social safety nets </t>
  </si>
  <si>
    <t xml:space="preserve">Proportion of population with access to  mobile money services </t>
  </si>
  <si>
    <t>Percentage of girls and women aged 15 to 49 years who have undergone female genital mutilation. Number of girls who have undergone the procedure that intentionally involves partial or total removal of the external female genitalia, or other injury to the female genital organ for nonmedical reasons</t>
  </si>
  <si>
    <t>Number of girls and boys who have experienced Physical violence reached by health, social work or justice/law enforcement services. Number of children who have experienced physical injury caused by punching, beating,kicking, burning, , biting or otherwise harming a child which results in injuries such as bruises, broken bones,burns, cuts etc.</t>
  </si>
  <si>
    <t>Number of girls and boys who have experienced sexual violence reached by health, social work or justice/law enforcement services. Number of children who have experienced  acts of sexual exploitation and abusethrough prostitution, inducement or coercion to engage in any sexual activity, and exposure to obscene materials</t>
  </si>
  <si>
    <t>Proportion and number of children aged 5‑17 years engaged in child labour. Number of children subjected to work that deprives them of their childhood, their potential and their dignity, and that is harmful to physical and mental development and considered exploitative.</t>
  </si>
  <si>
    <t>Percentage of women aged 20-24 who were married or in a union by age 18</t>
  </si>
  <si>
    <t xml:space="preserve">Children's Climate and Disaster Risk Model of Kenya: Context layers (geospatial) and reference indicators  </t>
  </si>
  <si>
    <r>
      <rPr>
        <b/>
        <sz val="10"/>
        <rFont val="Calibri"/>
        <family val="2"/>
        <scheme val="minor"/>
      </rPr>
      <t xml:space="preserve">Description of indicator colors:
</t>
    </r>
    <r>
      <rPr>
        <sz val="10"/>
        <rFont val="Calibri"/>
        <family val="2"/>
        <scheme val="minor"/>
      </rPr>
      <t xml:space="preserve">The three geospatial context layers for location of </t>
    </r>
    <r>
      <rPr>
        <sz val="10"/>
        <color theme="1"/>
        <rFont val="Calibri"/>
        <family val="2"/>
        <scheme val="minor"/>
      </rPr>
      <t xml:space="preserve">facilities (healthcare, WASH, education) </t>
    </r>
    <r>
      <rPr>
        <sz val="10"/>
        <rFont val="Calibri"/>
        <family val="2"/>
        <scheme val="minor"/>
      </rPr>
      <t xml:space="preserve">are included in initial data needs request. </t>
    </r>
    <r>
      <rPr>
        <b/>
        <sz val="10"/>
        <color theme="9" tint="-0.249977111117893"/>
        <rFont val="Calibri"/>
        <family val="2"/>
        <scheme val="minor"/>
      </rPr>
      <t xml:space="preserve">
</t>
    </r>
    <r>
      <rPr>
        <b/>
        <sz val="10"/>
        <color theme="8" tint="-0.249977111117893"/>
        <rFont val="Calibri"/>
        <family val="2"/>
        <scheme val="minor"/>
      </rPr>
      <t>Blue</t>
    </r>
    <r>
      <rPr>
        <b/>
        <sz val="10"/>
        <color theme="9" tint="-0.249977111117893"/>
        <rFont val="Calibri"/>
        <family val="2"/>
        <scheme val="minor"/>
      </rPr>
      <t xml:space="preserve"> </t>
    </r>
    <r>
      <rPr>
        <sz val="10"/>
        <rFont val="Calibri"/>
        <family val="2"/>
        <scheme val="minor"/>
      </rPr>
      <t xml:space="preserve">indicators have been added as context layers for the subnational CCDRM. Data source has been identified. </t>
    </r>
    <r>
      <rPr>
        <sz val="10"/>
        <color rgb="FF7030A0"/>
        <rFont val="Calibri"/>
        <family val="2"/>
        <scheme val="minor"/>
      </rPr>
      <t/>
    </r>
  </si>
  <si>
    <t>Healthcare facilities (location)</t>
  </si>
  <si>
    <t>Kenya Master Health Facility List</t>
  </si>
  <si>
    <t>Ministry of Health</t>
  </si>
  <si>
    <t>Point data</t>
  </si>
  <si>
    <t>https://kmhfl.health.go.ke/#/facility_filter/results</t>
  </si>
  <si>
    <t>Interactive dashboard</t>
  </si>
  <si>
    <t>Locations are stored in an interactive dashboard. 
Access to underlying geospatial layer to be requested, if to be integrated as context layer in GeoSight / attribute data to be used for creation of indicators.</t>
  </si>
  <si>
    <t>WASH facilities (location)</t>
  </si>
  <si>
    <t>Education facilities (location)</t>
  </si>
  <si>
    <t>Geotagged list from 2016 available. 'CO Team reached out to Elizabeth. Next try UNESCO</t>
  </si>
  <si>
    <t>Community Led Total Sanitation Real Time Monitoring System (dashboard with county map)</t>
  </si>
  <si>
    <t>Community Led Total Sanitation CLTS Real Time Monitoring System</t>
  </si>
  <si>
    <t xml:space="preserve">http://wash.health.go.ke/clts/index.jsp </t>
  </si>
  <si>
    <t>Real time</t>
  </si>
  <si>
    <t>Interactive dashboard at county level.
Access to geospatial layers to be requested, if to be integrated as context layer in GeoSight / attribute data to be used for construction of indicators.
Note CO team: Above one is on ODF. I asked Hodaka</t>
  </si>
  <si>
    <t xml:space="preserve">DHS Indicators: Modeled surfaces </t>
  </si>
  <si>
    <t>DHS</t>
  </si>
  <si>
    <t>Grid (5km x 5km)</t>
  </si>
  <si>
    <t>https://spatialdata.dhsprogram.com/modeled-surfaces/#survey=KE|2014|DHS</t>
  </si>
  <si>
    <t>Tif file</t>
  </si>
  <si>
    <t>Output of the model is a 5 × 5 km pixel resolution modeled surface. 
Results have to be aggregated up to the admin level if to be used in the model at admin 2 level. To be discussed with DAPM team if (and how) we work with modeled data, considering limitations.
For Overview of available indicators, see the Kenya Data folder in the Document Library.</t>
  </si>
  <si>
    <t>Code</t>
  </si>
  <si>
    <t>Regions</t>
  </si>
  <si>
    <t>Long Rain Seasons (FEWSNET)</t>
  </si>
  <si>
    <t>Eastern and Northern Kenya</t>
  </si>
  <si>
    <t>Mid March to June</t>
  </si>
  <si>
    <t>Western and Rift Valley</t>
  </si>
  <si>
    <t>March to August</t>
  </si>
  <si>
    <t>Data source</t>
  </si>
  <si>
    <t>Observation</t>
  </si>
  <si>
    <t>Date</t>
  </si>
  <si>
    <t>Resolution</t>
  </si>
  <si>
    <t>Link to the data</t>
  </si>
  <si>
    <t>Link to report</t>
  </si>
  <si>
    <t>Observations / Comments</t>
  </si>
  <si>
    <t>Census</t>
  </si>
  <si>
    <t xml:space="preserve">2019 Kenya Population and Housing Census: Volume I:Population by County and Sub-County </t>
  </si>
  <si>
    <t>Text</t>
  </si>
  <si>
    <t>Kenya National Bureau of Statistics (KNBS)</t>
  </si>
  <si>
    <t>Sub-county</t>
  </si>
  <si>
    <t>No</t>
  </si>
  <si>
    <t>https://housingfinanceafrica.org/documents/2019-kenya-population-and-housing-census-reports/</t>
  </si>
  <si>
    <t>MICS  </t>
  </si>
  <si>
    <t>2013 MICS of three counties: Bungoma; Kakamega; Turkana</t>
  </si>
  <si>
    <t>Covers only three counties</t>
  </si>
  <si>
    <t>UNICEF</t>
  </si>
  <si>
    <t>2013-14</t>
  </si>
  <si>
    <t>County (3 counties only)</t>
  </si>
  <si>
    <t>https://mics.unicef.org/surveys</t>
  </si>
  <si>
    <t>Kenya 2022 DHS survey (ongoing)</t>
  </si>
  <si>
    <t>2022 DHS survey field work February 2022 - July 2022. Key indicator report published in January 2023.</t>
  </si>
  <si>
    <t>Text
Tables
Maps</t>
  </si>
  <si>
    <t>2022 (ongoing)</t>
  </si>
  <si>
    <r>
      <rPr>
        <sz val="10"/>
        <color rgb="FF000000"/>
        <rFont val="Calibri"/>
        <family val="2"/>
      </rPr>
      <t>2022:</t>
    </r>
    <r>
      <rPr>
        <sz val="10"/>
        <color rgb="FFFF0000"/>
        <rFont val="Calibri"/>
        <family val="2"/>
      </rPr>
      <t xml:space="preserve"> Regional (former provincial level), county level for selected indicators</t>
    </r>
  </si>
  <si>
    <t>Yes (GPS clusters)</t>
  </si>
  <si>
    <t>https://dhsprogram.com/data/available-datasets.cfm
https://spatialdata.dhsprogram.com/data/#/</t>
  </si>
  <si>
    <t>https://dhsprogram.com/publications/publication-PR143-Preliminary-Reports-Key-Indicators-Reports.cfm</t>
  </si>
  <si>
    <t>https://www.knbs.or.ke/wp-content/uploads/2022/02/2022-KDHS-Brochure_ENG.pdf</t>
  </si>
  <si>
    <t>Kenya 2014 DHS survey (previous)</t>
  </si>
  <si>
    <t>2014 DHS survey results are available. Spatial data repository of the DHS programme includes modeled surfaces for selection of indicators</t>
  </si>
  <si>
    <t>2014 (previous)</t>
  </si>
  <si>
    <t>2014: Regional (former provincial level), county level for selected indicators</t>
  </si>
  <si>
    <t>https://dhsprogram.com/data/available-datasets.cfm
https://spatialdata.dhsprogram.com/data/#/
https://spatialdata.dhsprogram.com/modeled-surfaces/#survey=KE|2014|DHS</t>
  </si>
  <si>
    <t>https://dhsprogram.com/methodology/survey/survey-display-451.cfm</t>
  </si>
  <si>
    <t>Disaster Risk Profile Kenya</t>
  </si>
  <si>
    <t>The national risk profile provides visual information and data on hazards, exposure and risk for multiple hazards (drought, flood, landslide, earthquake, volcana)</t>
  </si>
  <si>
    <t>Methodology section is very brief and does not include details on sources used for the hazard maps. Acknowledgements refer to sources of the risk assessment analysis (see p. 19)</t>
  </si>
  <si>
    <t>World Bank Group; GFDRR</t>
  </si>
  <si>
    <t>not available</t>
  </si>
  <si>
    <t>https://www.gfdrr.org/en/publication/disaster-risk-profile-kenya-2019</t>
  </si>
  <si>
    <t>Climate Risk Profile Kenya</t>
  </si>
  <si>
    <t>CLIMATE RISK IN KENYA: COUNTRY RISK PROFILE</t>
  </si>
  <si>
    <t>Fact sheet includes a list of key resources</t>
  </si>
  <si>
    <t>USAID</t>
  </si>
  <si>
    <t>https://www.climatelinks.org/sites/default/files/asset/document/2018_USAID-ATLAS-Project_Climate-Risk-Profile-Kenya.pdf</t>
  </si>
  <si>
    <t>Kenya Nutrition Action Plan</t>
  </si>
  <si>
    <t>The Kenya Nutrition Action Plan (KNAP) 2018-2022</t>
  </si>
  <si>
    <t>Includes county level maps of the distribution of Stunting and Wasting (KDHS 2014)</t>
  </si>
  <si>
    <t>2022 Global Nutrition Report</t>
  </si>
  <si>
    <t>Kenya Nutrition Profile</t>
  </si>
  <si>
    <t>National level data</t>
  </si>
  <si>
    <t>Table</t>
  </si>
  <si>
    <t>Global Nutrition Report</t>
  </si>
  <si>
    <t>https://globalnutritionreport.org/resources/nutrition-profiles/africa/eastern-africa/kenya/</t>
  </si>
  <si>
    <t>SMART Survey</t>
  </si>
  <si>
    <t>Turkana County SMART Survey Report</t>
  </si>
  <si>
    <t>Only available for one county. Therefore, study can't be used for subnational model.</t>
  </si>
  <si>
    <t>Turkana County Department of Health</t>
  </si>
  <si>
    <t>County (1 county only)</t>
  </si>
  <si>
    <t>ThinkHazard!</t>
  </si>
  <si>
    <t>Kenya Country Risk profile</t>
  </si>
  <si>
    <t>Possible reference for sources for hazard maps</t>
  </si>
  <si>
    <t>https://thinkhazard.org/en/report/133-kenya</t>
  </si>
  <si>
    <t>UNICEF Child risk profile (2020)</t>
  </si>
  <si>
    <t>UNICEF Child Risk profile (selection of counties)</t>
  </si>
  <si>
    <t>Reference for hazard maps and vulnerability indicators</t>
  </si>
  <si>
    <t>County (selected counties)</t>
  </si>
  <si>
    <t>UNICEF Child risk profiles</t>
  </si>
  <si>
    <t>UNDP Multihazard profiles</t>
  </si>
  <si>
    <t>UNDP</t>
  </si>
  <si>
    <t>Kenyan county hazard atlases</t>
  </si>
  <si>
    <t>Map legend title</t>
  </si>
  <si>
    <t>Map title</t>
  </si>
  <si>
    <t>Source</t>
  </si>
  <si>
    <t>Countries (N)</t>
  </si>
  <si>
    <t>wss_GPWPOP_T</t>
  </si>
  <si>
    <t>Shock exposure</t>
  </si>
  <si>
    <t>People exposed to water scarcity (absolute)</t>
  </si>
  <si>
    <t>Number of people exposed to water scarcity</t>
  </si>
  <si>
    <t>This indicator shows the estimated number of people exposed to water scarcity.
A global map of water scarcity was combined with a high-resolution global gridded population dataset (GPWv4.11) to estimate the number of people exposed. 
This water scarcity map was based on the average score of five indicators: the baseline water stress score, seasonal variability score, interannual variability score, ground water table decline score, and drought frequency score. Areas with an average water scarcity score greater than or equal to 2 were considered in the analysis of population exposure to water scarcity. For countries with only areas with an average water scarcity score less than 2, the number of people exposed was considered 0.</t>
  </si>
  <si>
    <t>World Resources Institute (WRI) Aqueduct 3.0, UNEP/GRID-Europe, CIESIN | Gridded Population of the World (UN-Adjusted), UN World Population Prospects</t>
  </si>
  <si>
    <t>Number</t>
  </si>
  <si>
    <t>WRI Aqueduct 3.0: https://doi.org/10.46830/writn.18.00146 UNEP Drought events: http://preview.grid.unep.ch</t>
  </si>
  <si>
    <t>For WRI Aqueduct 3.0: Hofste, R., S. Kuzma, S. Walker, E.H. Sutanudjaja, et. al. 2019. “Aqueduct 3.0: Updated Decision Relevant Global Water Risk Indicators.” Technical Note. Washington, DC: World Resources Institute. Available online at: https://www.wri.org/publication/aqueduct-30.</t>
  </si>
  <si>
    <t>The calculation of the water scarcity score is based on indicators with a score only: indicators without a data value are not counted in the average score of an area. 
Sub-basins classified as arid and low water use are not considered in the baseline water stress score</t>
  </si>
  <si>
    <t>wss_GPWU18_T</t>
  </si>
  <si>
    <t>Children exposed to water scarcity (absolute)</t>
  </si>
  <si>
    <t>Number of children under 18 exposed to water scarcity</t>
  </si>
  <si>
    <t>This indicator shows the estimated number of children under 18 exposed to water scarcity. The number was estimated by applying a country’s proportion of population under 18 to the number of people exposed to water scarcity.</t>
  </si>
  <si>
    <t>World Resources Institute (WRI) Aqueduct 3.0, UNEP, CIESIN | Gridded Population of the World (UN-Adjusted), UN World Population Prospects</t>
  </si>
  <si>
    <t>wss_GPWU18_P</t>
  </si>
  <si>
    <t>Children exposed to water scarcity (relative)</t>
  </si>
  <si>
    <t>Percentage of children under 18 exposed to water scarcity</t>
  </si>
  <si>
    <t>This indicator shows the proportion of children under 18 exposed to water scarcity.</t>
  </si>
  <si>
    <t>%</t>
  </si>
  <si>
    <t>fld50yrp_GPWPOP_T</t>
  </si>
  <si>
    <t>Riverine floods 50 years (absolute)</t>
  </si>
  <si>
    <t>People exposed to riverine floods 50 years (absolute)</t>
  </si>
  <si>
    <t xml:space="preserve">Number of people exposed to riverine floods (50 years return period) </t>
  </si>
  <si>
    <t xml:space="preserve">This indicator shows the estimated number of people living in areas exposed to riverine floods (50-year return period). A global flood hazard map (50 years) was combined with a high-resolution global gridded population dataset (GPWv4.11) to estimate the number of people exposed. </t>
  </si>
  <si>
    <t>UNDRR, CIESIN | Gridded Population of the World (UN-Adjusted), UN World Population Prospects</t>
  </si>
  <si>
    <t>https://risk.preventionweb.net/capraviewer/</t>
  </si>
  <si>
    <t>UNDRR Global Risk Assessment 2015: GVM and IAVCEI, UNEP, CIMNE and associates and INGENIAR, FEWS NET and CIMA Foundation.</t>
  </si>
  <si>
    <t xml:space="preserve">The main purpose of all GAR Atlas datasets is to broadly identify high risk areas at global level and also identifying areas where more detailed data should be collected and where detailed risk assessments are to be performed. 
The global flood hazard map does not take into account flood defenses.
</t>
  </si>
  <si>
    <t>UNDRR Global Risk Assessment 2015</t>
  </si>
  <si>
    <t>fld50yrp_GPWU18_T</t>
  </si>
  <si>
    <t>Children exposed to riverine floods 50 years (absolute)</t>
  </si>
  <si>
    <t xml:space="preserve">Number of children under 18 exposed to riverine floods (50 years return period) </t>
  </si>
  <si>
    <t>This indicator shows the estimated number of children under 18 living in areas exposed to riverine floods (50-year return period). The number was estimated by applying a country’s proportion of population under 18 to the number of people living in areas exposed to riverine floods (50-year return period).</t>
  </si>
  <si>
    <t>fld50yrp_GPWU18_P</t>
  </si>
  <si>
    <t>Riverine floods 50 years (relative)</t>
  </si>
  <si>
    <t>Children exposed to riverine floods 50 years (relative)</t>
  </si>
  <si>
    <t>Percentage of children under 18 exposed to riverine floods - percentage of child population under 18 (50 years return period)</t>
  </si>
  <si>
    <t>This indicator shows the proportion of children under 18 living in areas exposed to riverine floods (50-year return period)</t>
  </si>
  <si>
    <t>cfr3_4_GPWPOP_T</t>
  </si>
  <si>
    <t>Coastal floods</t>
  </si>
  <si>
    <t>Coastal flood risk (absolute)</t>
  </si>
  <si>
    <t>People living in areas with coastal flood risk (absolute)</t>
  </si>
  <si>
    <t>Number of people living in areas with high to very high coastal flood risk (zone 3 - 4: high to very high)</t>
  </si>
  <si>
    <t xml:space="preserve">This indicator shows the estimated number of people living in areas with high to very high coastal flood risk.
A global map of coastal flood risk was combined with a high-resolution global gridded population dataset (GPWv4.11) to estimate the number of people living in areas with high to very high coastal flood risk. For countries without areas with high to very high coastal flood risk, the number of people exposed was considered 0.
Coastal flood risk measures the percentage of the population expected to be affected by coastal flooding in an average year. Areas considered in this analysis are zone 3 with high coastal flood risk (3 in 10,000 to 2 in 1,000 people) and zone 4 with very high coastal flood risk (more than 2 in 1,000 people).
</t>
  </si>
  <si>
    <t>Coastal flooding is one of the effects of climate induced factors for coastal systems, particularly of storms, waves, and extreme sea levels. Total damages from coastal flooding have increased globally over the last decades. Coastal systems and low-lying areas are expected to increasingly experience adverse impacts such as submergence, coastal flooding, and coastal erosion due to relative sea level rise.</t>
  </si>
  <si>
    <t>World Resources Institute (WRI) Aqueduct 3.0, CIESIN | Gridded Population of the World (UN-Adjusted)</t>
  </si>
  <si>
    <t>https://www.wri.org/aqueduct</t>
  </si>
  <si>
    <t>Hofste, R., S. Kuzma, S. Walker, E.H. Sutanudjaja, et. al. 2019. “Aqueduct 3.0: Updated Decision Relevant Global Water Risk Indicators.” Technical Note. Washington, DC: World Resources Institute. Available online at: https://www.wri.org/publication/aqueduct-30.</t>
  </si>
  <si>
    <t>cfr3_4_GPWU18_T</t>
  </si>
  <si>
    <t>Children living in areas with coastal flood risk (absolute)</t>
  </si>
  <si>
    <t>Number of children living in areas with high to very high coastal flood risk (zone 3 - 4: high to very high)</t>
  </si>
  <si>
    <t>This indicator shows the estimated number of children under 18 living in areas with high to very high coastal flood risk. The number was estimated by applying a country’s proportion of population under 18  to the number of people living in areas with high to very high coastal flood risk.</t>
  </si>
  <si>
    <t>World Resources Institute (WRI) Aqueduct 3.0, CIESIN | Gridded Population of the World (UN-Adjusted), UN World Population Prospects</t>
  </si>
  <si>
    <t>Hofste, R., S. Kuzma, S. Walker, E.H. Sutanudjaja, et. al. 2019. “Aqueduct 3.0: Updated DecisionRelevant Global Water Risk Indicators.” Technical Note. Washington, DC: World Resources Institute. Available online at: https://www.wri.org/publication/aqueduct-30.</t>
  </si>
  <si>
    <t>World Resources Institute / Aqueduct 3.0</t>
  </si>
  <si>
    <t>cfr3_4_GPWU18_P</t>
  </si>
  <si>
    <t>Coastal flood risk (relative)</t>
  </si>
  <si>
    <t>Children living in areas with coastal flood risk (relative)</t>
  </si>
  <si>
    <t>Percentage of children living in areas with high to very high coastal flood risk (zone 3 - 4: high to very high)</t>
  </si>
  <si>
    <t>This indicator shows the proportion of children under 18 living in areas with high to very high coastal flood risk.</t>
  </si>
  <si>
    <t>cfr_3_4_GPWU18_P</t>
  </si>
  <si>
    <t>ccw100yrp_2_GPWPOP_T</t>
  </si>
  <si>
    <t>Tropical cyclones</t>
  </si>
  <si>
    <t>Cyclone wind 100 years (absolute)</t>
  </si>
  <si>
    <t xml:space="preserve">People exposed to cyclone winds 119 - 153 km/h (100 years) </t>
  </si>
  <si>
    <t>Number of people exposed to cyclone wind between 119 - 153 km/h (SS1, Zone 2) - 100 year return period</t>
  </si>
  <si>
    <t>This indicator shows the estimated number of people living in areas exposed to cyclone winds between 119 – 153 km/h (100-year return period). A global cyclone wind map (100 years) was combined with a high-resolution global gridded population dataset (GPWv4.11) to estimate the number of people living in areas exposed to cyclone winds of this category.  The number of people exposed is considered 0 for countries without areas exposed to this wind speed category.
Wind speeds between 119-153 km/h correspond to the Saffir Simpson Category 1 (SS1). These very dangerous winds will produce some damage.</t>
  </si>
  <si>
    <t>UNDRR, CIESIN | Gridded Population of the World</t>
  </si>
  <si>
    <t>ccw100yrp_3_GPWPOP_T</t>
  </si>
  <si>
    <t>People exposed to cyclone winds 153 - 178 km/h (100 years)</t>
  </si>
  <si>
    <t>Number of people exposed to cyclone wind between 153 - 178 km/h (Zone 3) - 100 year return period</t>
  </si>
  <si>
    <t>This indicator shows the estimated number of people living in areas exposed to cyclone winds between 153 – 178 km/h (100-year return period). A global cyclone wind map (100 years) was combined with a high-resolution global gridded population dataset (GPWv4.11) to estimate the number of people living in areas exposed to cyclone winds of this category. The number of people exposed is considered 0 for countries without areas exposed to this wind speed category.</t>
  </si>
  <si>
    <t>ccw100yrp_4_GPWPOP_T</t>
  </si>
  <si>
    <t>People exposed to cyclone winds 178 - 208 km/h (100 years)</t>
  </si>
  <si>
    <t>Number of people exposed to cyclone wind between 178-208 km/h (SS3, Zone 4) - 100 year return period</t>
  </si>
  <si>
    <t>This indicator shows the estimated number of people living in areas exposed to cyclone winds between 178 – 208 km/h (100-year return period). A global cyclone wind map (100 years) was combined with a high-resolution global gridded population dataset (GPWv4.11) to estimate the number of people living in areas exposed to cyclone winds of this category. The number of people exposed is considered 0 for countries without areas exposed to this wind speed category.
Wind speeds between 178-208 km/h correspond to the Saffir Simpson Category 3 (SS3). These winds will produce devastating damage.</t>
  </si>
  <si>
    <t>ccw100yrp_5_GPWPOP_T</t>
  </si>
  <si>
    <t>People exposed to cyclone winds &gt; 208 km/h (100 years)</t>
  </si>
  <si>
    <t>Number of people exposed to cyclone wind above 208 km/h (Zone 5) - 100-year return period</t>
  </si>
  <si>
    <t>This indicator shows the estimated number of people living in areas exposed to cyclone winds between &gt; 208 km/h (100-year return period). A global cyclone wind map (100 years) was combined with a high-resolution global gridded population dataset (GPWv4.11) to estimate the number of people living in areas exposed to cyclone winds of this category. The number of people exposed is considered 0 for countries without areas exposed to this wind speed category.</t>
  </si>
  <si>
    <t>ccw100yrp_2_5_GPWPOP_T</t>
  </si>
  <si>
    <t>People exposed to extensive cyclone wind 100 years (absolute)</t>
  </si>
  <si>
    <t>Number of people exposed to cyclone wind (above 119 km/h) - 100-year return period</t>
  </si>
  <si>
    <t xml:space="preserve">This indicator shows the estimated number of people living in areas exposed to extensive cyclone winds, i.e., cyclone wind speeds above 119 km/h (100-year return period). It is the sum of the estimated number of people living in areas exposed to four categories of cyclone wind speed: between 119 - 153 km/h, 153 - 178 km/h, 178-208 km/h and above 208 km/h (i.e., the sum of indicators ccw100yrp_2_GPWPOP_T, ccw100yrp_3_GPWPOP_T, ccw100yrp_4_GPWPOP_T and ccw100yrp_5_GPWPOP_T) </t>
  </si>
  <si>
    <t>ccw100yrp_2_5_GPWU18_T</t>
  </si>
  <si>
    <t>Children exposed to extensive cyclone wind 100 years (absolute)</t>
  </si>
  <si>
    <t>Number of children exposed to cyclone wind (above 119 km/h) - 100-year return period</t>
  </si>
  <si>
    <t>This indicator shows the estimated number of children under 18 living in areas exposed to extensive cyclone winds (100-year return period). The number was estimated by applying a country’s proportion of population under 18 to the number of people living in areas exposed to extensive cyclone winds (100-year return period).</t>
  </si>
  <si>
    <t>UNDRR, CIESIN | Gridded Population of the World, UN World Population Prospects</t>
  </si>
  <si>
    <t>ccw100yrp_2_5_GPWU18_P</t>
  </si>
  <si>
    <t>Cyclone wind 100 years (relative)</t>
  </si>
  <si>
    <t>Children exposed to extensive cyclone wind 100 years (relative)</t>
  </si>
  <si>
    <t>Percentage of children exposed to cyclone wind (above 119 km/h) - 100-year return period</t>
  </si>
  <si>
    <t>This indicator shows the proportion of children under 18 living in areas exposed to extensive cyclone winds (100-year return period).</t>
  </si>
  <si>
    <t>ccw100yrp_4_5_GPWPOP_T</t>
  </si>
  <si>
    <t>People exposed to intensive cyclone wind 100 years (absolute)</t>
  </si>
  <si>
    <t>Number of people exposed to cyclone wind (above 178 km/h) - 100-year return period</t>
  </si>
  <si>
    <t>This indicator shows the estimated number of people living in areas exposed to intensive cyclone winds, i.e., cyclone wind speeds above 178 km/h (100-year return period). It is the sum of the number of people living in areas exposed to two categories of cyclone wind speed: between 178-208 km/h and above 208 km/h (i.e., the sum of indicators ccw100yrp_4_GPWPOP_T and ccw100yrp_5_GPWPOP_T)</t>
  </si>
  <si>
    <t>ccw100yrp_4_5_GPWU18_T</t>
  </si>
  <si>
    <t>Children exposed to intensive cyclone wind 100 years (absolute)</t>
  </si>
  <si>
    <t>Number of children exposed to cyclone wind (above 178 km/h) - 100-year return period</t>
  </si>
  <si>
    <t xml:space="preserve">This indicator shows the estimated number of children under 18 living in areas exposed to intensive cyclone winds (100-year return period). The number was estimated by applying a country’s proportion of population under 18 to the number of people living in areas exposed to intensive cyclone winds (100-year return period). </t>
  </si>
  <si>
    <t>ccw100yrp_4_5_GPWU18_P</t>
  </si>
  <si>
    <t>Children exposed to intensive cyclone wind 100 years (relative)</t>
  </si>
  <si>
    <t>Percentage of children exposed to cyclone wind (above 178 km/h) - 100-year return period</t>
  </si>
  <si>
    <t xml:space="preserve">This indicator shows the proportion of children under 18 living in areas exposed to intensive cyclone winds (100-year return period). </t>
  </si>
  <si>
    <t>vect_malpv_sta_GPWPOP_T</t>
  </si>
  <si>
    <t>Malaria</t>
  </si>
  <si>
    <t>People at risk of PV Malaria - Stable transmission (absolute)</t>
  </si>
  <si>
    <r>
      <t xml:space="preserve">Number of people at risk of </t>
    </r>
    <r>
      <rPr>
        <i/>
        <sz val="10"/>
        <color rgb="FF000000"/>
        <rFont val="Calibri"/>
        <family val="2"/>
        <scheme val="minor"/>
      </rPr>
      <t>Plasmodium Vivax</t>
    </r>
    <r>
      <rPr>
        <sz val="10"/>
        <color rgb="FF000000"/>
        <rFont val="Calibri"/>
        <family val="2"/>
        <scheme val="minor"/>
      </rPr>
      <t xml:space="preserve"> Malaria in 2010 - Stable transmission</t>
    </r>
  </si>
  <si>
    <r>
      <t xml:space="preserve">This indicator shows the estimated number of people living in areas with stable transmission of </t>
    </r>
    <r>
      <rPr>
        <i/>
        <sz val="10"/>
        <color theme="1"/>
        <rFont val="Calibri"/>
        <family val="2"/>
        <scheme val="minor"/>
      </rPr>
      <t>Plasmodium Vivax</t>
    </r>
    <r>
      <rPr>
        <sz val="10"/>
        <color theme="1"/>
        <rFont val="Calibri"/>
        <family val="2"/>
        <scheme val="minor"/>
      </rPr>
      <t xml:space="preserve"> (PV) Malaria. A global map of Spatial limits of PV Malaria stable transmission in 2010 was combined with a high-resolution global gridded population dataset (GPWv4.11) to estimate the number of people exposed. 
The number of people is considered 0 for countries without areas with stable transmission of PV Malaria.
Areas with stable transmission include any regions where the annual case incidence is likely to exceed 1 per 10,000.</t>
    </r>
  </si>
  <si>
    <t>The Malaria Atlas Project, CIESIN | Gridded Population of the World, UN World Population Prospects</t>
  </si>
  <si>
    <t>https://malariaatlas.org/explorer/#/</t>
  </si>
  <si>
    <t>Gething, P. W., Elyazar, I. R., Moyes, C. L., Smith, D. L., Battle, K. E., Guerra, C. A., Patil, A. P., Tatem, A. J., Howes, R. E., Myers, M. F., George, D. B., Horby, P., Wertheim, H. F., Price, R. N., Müeller, I., Baird, J. K., … Hay, S. I. (2012). A long neglected world malaria map: Plasmodium vivax endemicity in 2010. PLoS neglected tropical diseases, 6(9), e1814.
doi: 10.1371/journal.pntd.0001814</t>
  </si>
  <si>
    <t>The classification of areas with stable malaria transmission is a very broad classification of risk including any regions where the annual case incidence is likely to exceed 1 per 10,000. Within this category the study carried out more elaborate spatial modelling based on parasite rate data and environmental variables, providing maps of PV Malaria endemicity. Annual case incidence data were used over the most recent four years (where the study had access to the data) and at the smallest district size available.</t>
  </si>
  <si>
    <t>vect_malpv_sta_GPWU18_T</t>
  </si>
  <si>
    <t>Children at risk of PV Malaria - Stable transmission (absolute)</t>
  </si>
  <si>
    <r>
      <t xml:space="preserve">Number of children at risk of </t>
    </r>
    <r>
      <rPr>
        <i/>
        <sz val="10"/>
        <color rgb="FF000000"/>
        <rFont val="Calibri"/>
        <family val="2"/>
        <scheme val="minor"/>
      </rPr>
      <t>Plasmodium Vivax</t>
    </r>
    <r>
      <rPr>
        <sz val="10"/>
        <color rgb="FF000000"/>
        <rFont val="Calibri"/>
        <family val="2"/>
        <scheme val="minor"/>
      </rPr>
      <t xml:space="preserve"> Malaria in 2010 - Stable transmission</t>
    </r>
  </si>
  <si>
    <t>This indicator shows the estimated number of children under 18 living in areas with stable transmission of PV Malaria. The number was estimated by applying a country’s proportion of population under 18 to the number of people living in areas with stable transmission of PV Malaria.</t>
  </si>
  <si>
    <t>vect_malpv_sta_GPWU18_P</t>
  </si>
  <si>
    <t>Children at risk of PV Malaria - Stable transmission (relative)</t>
  </si>
  <si>
    <r>
      <t xml:space="preserve">Percentage of children at risk of </t>
    </r>
    <r>
      <rPr>
        <i/>
        <sz val="10"/>
        <color rgb="FF000000"/>
        <rFont val="Calibri"/>
        <family val="2"/>
        <scheme val="minor"/>
      </rPr>
      <t>Plasmodium Vivax</t>
    </r>
    <r>
      <rPr>
        <sz val="10"/>
        <color rgb="FF000000"/>
        <rFont val="Calibri"/>
        <family val="2"/>
        <scheme val="minor"/>
      </rPr>
      <t xml:space="preserve"> Malaria in 2010 - Stable transmission</t>
    </r>
  </si>
  <si>
    <t>This indicator shows the proportion of children under 18 living in areas with stable transmission of PV Malaria.</t>
  </si>
  <si>
    <t>vect_malpv_ust_GPWPOP_T</t>
  </si>
  <si>
    <t>People at risk of PV Malaria - Unstable transmission (absolute)</t>
  </si>
  <si>
    <r>
      <t xml:space="preserve">Number of people at risk of </t>
    </r>
    <r>
      <rPr>
        <i/>
        <sz val="10"/>
        <color rgb="FF000000"/>
        <rFont val="Calibri"/>
        <family val="2"/>
        <scheme val="minor"/>
      </rPr>
      <t>Plasmodium Vivax</t>
    </r>
    <r>
      <rPr>
        <sz val="10"/>
        <color rgb="FF000000"/>
        <rFont val="Calibri"/>
        <family val="2"/>
        <scheme val="minor"/>
      </rPr>
      <t xml:space="preserve"> Malaria in 2010 - Unstable transmission</t>
    </r>
  </si>
  <si>
    <t>This indicator shows the estimated number of people living in areas with unstable transmission of PV Malaria. A global map of Spatial limits of PV Malaria unstable transmission in 2010 was combined with a high-resolution global gridded population dataset (GPWv4.11) to estimate the number of people exposed. The number of people is considered 0 for countries without areas with unstable transmission of PV Malaria. Areas with unstable transmission are those where local transmission cannot be ruled out, but levels are extremely low, with annual case incidence reported at less than 1 per 10,000.</t>
  </si>
  <si>
    <t>Areas with unstable malaria transmission are those where local transmission cannot be ruled out, but levels are extremely low, with annual case incidence reported at less than 1 per 10,000. Annual case incidence data were used over the most recent four years (where the study had access to the data) and at the smallest district size available.</t>
  </si>
  <si>
    <t>vect_malpv_ust_GPWU18_T</t>
  </si>
  <si>
    <t>Children at risk of PV Malaria - Unstable transmission (absolute)</t>
  </si>
  <si>
    <r>
      <t xml:space="preserve">Number of children at risk of </t>
    </r>
    <r>
      <rPr>
        <i/>
        <sz val="10"/>
        <color rgb="FF000000"/>
        <rFont val="Calibri"/>
        <family val="2"/>
        <scheme val="minor"/>
      </rPr>
      <t>Plasmodium Vivax</t>
    </r>
    <r>
      <rPr>
        <sz val="10"/>
        <color rgb="FF000000"/>
        <rFont val="Calibri"/>
        <family val="2"/>
        <scheme val="minor"/>
      </rPr>
      <t xml:space="preserve"> Malaria in 2010 - Unstable transmission</t>
    </r>
  </si>
  <si>
    <t>This indicator shows the estimated number of children under 18 living in areas with unstable transmission of PV Malaria. The number was estimated by applying a country’s proportion of population under 18 to the number of people living in areas with unstable transmission of PV Malaria.</t>
  </si>
  <si>
    <t>vect_malpv_ust_GPWU18_P</t>
  </si>
  <si>
    <t>Children at risk of PV Malaria - Unstable transmission (relative)</t>
  </si>
  <si>
    <r>
      <t>Percentage of children at risk of</t>
    </r>
    <r>
      <rPr>
        <i/>
        <sz val="10"/>
        <color rgb="FF000000"/>
        <rFont val="Calibri"/>
        <family val="2"/>
        <scheme val="minor"/>
      </rPr>
      <t xml:space="preserve"> Plasmodium Vivax</t>
    </r>
    <r>
      <rPr>
        <sz val="10"/>
        <color rgb="FF000000"/>
        <rFont val="Calibri"/>
        <family val="2"/>
        <scheme val="minor"/>
      </rPr>
      <t xml:space="preserve"> Malaria in 2010 - Unstable transmission</t>
    </r>
  </si>
  <si>
    <t>This indicator shows the proportion of children under 18 living in areas with unstable transmission of PV Malaria.</t>
  </si>
  <si>
    <t>vect_malpf_sta_GPWPOP_T</t>
  </si>
  <si>
    <t>People at risk of PF Malaria - Stable transmission (absolute)</t>
  </si>
  <si>
    <r>
      <t xml:space="preserve">Number of people at risk of </t>
    </r>
    <r>
      <rPr>
        <i/>
        <sz val="10"/>
        <color rgb="FF000000"/>
        <rFont val="Calibri"/>
        <family val="2"/>
        <scheme val="minor"/>
      </rPr>
      <t>Plasmodium Falciparum</t>
    </r>
    <r>
      <rPr>
        <sz val="10"/>
        <color rgb="FF000000"/>
        <rFont val="Calibri"/>
        <family val="2"/>
        <scheme val="minor"/>
      </rPr>
      <t xml:space="preserve"> Malaria in 2010 - Stable transmission</t>
    </r>
  </si>
  <si>
    <r>
      <t xml:space="preserve">This indicator shows the estimated number of people living in areas with stable transmission of </t>
    </r>
    <r>
      <rPr>
        <i/>
        <sz val="10"/>
        <color theme="1"/>
        <rFont val="Calibri"/>
        <family val="2"/>
        <scheme val="minor"/>
      </rPr>
      <t>Plasmodium Falciparum</t>
    </r>
    <r>
      <rPr>
        <sz val="10"/>
        <color theme="1"/>
        <rFont val="Calibri"/>
        <family val="2"/>
        <scheme val="minor"/>
      </rPr>
      <t xml:space="preserve"> (PF) Malaria. A global map of Spatial limits of PF Malaria stable transmission in 2010 was combined with a high-resolution global gridded population dataset (GPWv4.11) to estimate the number of people exposed. The number of people is considered 0 for countries without areas with stable transmission of PF Malaria. Areas with stable transmission include any regions where the annual case incidence is likely to exceed 1 per 10,000.</t>
    </r>
  </si>
  <si>
    <t>Gething, P. W., Patil, A. P., Smith, D. L., Guerra, C. A., Elyazar, I. R., Johnston, G. L., Tatem, A. J., … Hay, S. I. (2011). A new world malaria map: Plasmodium falciparum endemicity in 2010. Malaria journal, 10, 378. 
doi:10.1186/1475-2875-10-378</t>
  </si>
  <si>
    <t>The classification of areas with stable malaria transmission is a very broad classification of risk including any regions where the annual case incidence is likely to exceed 1 per 10,000. Within this category the study carried out more elaborate spatial modelling based on parasite rate data and environmental variables, providing maps of endemicity. Annual case incidence data were used over the most recent four years (where the study had access to the data) and at the smallest district size available.</t>
  </si>
  <si>
    <t>vect_malpf_sta_GPWU18_T</t>
  </si>
  <si>
    <t>Children at risk of PF Malaria - Stable transmission (absolute)</t>
  </si>
  <si>
    <r>
      <t>Number of children at risk of</t>
    </r>
    <r>
      <rPr>
        <i/>
        <sz val="10"/>
        <color rgb="FF000000"/>
        <rFont val="Calibri"/>
        <family val="2"/>
        <scheme val="minor"/>
      </rPr>
      <t xml:space="preserve"> Plasmodium Falciparum</t>
    </r>
    <r>
      <rPr>
        <sz val="10"/>
        <color rgb="FF000000"/>
        <rFont val="Calibri"/>
        <family val="2"/>
        <scheme val="minor"/>
      </rPr>
      <t xml:space="preserve"> Malaria in 2010 - Stable transmission</t>
    </r>
  </si>
  <si>
    <t>This indicator shows the estimated number of children under 18 living in areas with stable transmission of PF Malaria. The number was estimated by applying a country’s proportion of population under 18 to the number of people living in areas with stable transmission of PF Malaria.</t>
  </si>
  <si>
    <t>vect_malpf_sta_GPWU18_P</t>
  </si>
  <si>
    <t>Children at risk of PF Malaria - Stable transmission (relative)</t>
  </si>
  <si>
    <r>
      <t xml:space="preserve">Percentage of children at risk of </t>
    </r>
    <r>
      <rPr>
        <i/>
        <sz val="10"/>
        <color rgb="FF000000"/>
        <rFont val="Calibri"/>
        <family val="2"/>
        <scheme val="minor"/>
      </rPr>
      <t>Plasmodium Falciparum</t>
    </r>
    <r>
      <rPr>
        <sz val="10"/>
        <color rgb="FF000000"/>
        <rFont val="Calibri"/>
        <family val="2"/>
        <scheme val="minor"/>
      </rPr>
      <t xml:space="preserve"> Malaria in 2010 - Stable transmission</t>
    </r>
  </si>
  <si>
    <t>This indicator shows the proportion of children under 18 living in areas with stable transmission of PF Malaria.</t>
  </si>
  <si>
    <t>vect_malpf_ust_GPWPOP_T</t>
  </si>
  <si>
    <t>People at risk of PF Malaria - Unstable transmission (absolute)</t>
  </si>
  <si>
    <t>Number of people at risk of Plasmodium Falciparum Malaria in 2010 - Unstable transmission</t>
  </si>
  <si>
    <t>This indicator shows the estimated number of people living in areas with unstable transmission of PF Malaria. A global map of Spatial limits of PF Malaria unstable transmission in 2010 was combined with a high-resolution global gridded population dataset (GPWv4.11) to estimate the number of people exposed. The number of people is considered 0 for countries without areas with unstable transmission of PF Malaria.
Areas with unstable transmission are those where local transmission cannot be ruled out, but levels are extremely low, with annual case incidence reported at less than 1 per 10,000.</t>
  </si>
  <si>
    <t>vect_malpf_ust_GPWU18_T</t>
  </si>
  <si>
    <t>Children at risk of PF Malaria - Unstable transmission (absolute)</t>
  </si>
  <si>
    <r>
      <t xml:space="preserve">Number of children at risk of </t>
    </r>
    <r>
      <rPr>
        <i/>
        <sz val="10"/>
        <color rgb="FF000000"/>
        <rFont val="Calibri"/>
        <family val="2"/>
        <scheme val="minor"/>
      </rPr>
      <t>Plasmodium Falciparum</t>
    </r>
    <r>
      <rPr>
        <sz val="10"/>
        <color rgb="FF000000"/>
        <rFont val="Calibri"/>
        <family val="2"/>
        <scheme val="minor"/>
      </rPr>
      <t xml:space="preserve"> Malaria in 2010 - Unstable transmission</t>
    </r>
  </si>
  <si>
    <t>This indicator shows the estimated number of children under 18 living in areas with unstable transmission of PF Malaria. The number was estimated by applying a country’s proportion of population under 18 to the number of people living in areas with unstable transmission of PF Malaria.</t>
  </si>
  <si>
    <t>vect_malpf_ust_GPWU18_P</t>
  </si>
  <si>
    <t>Children at risk of PF Malaria - Unstable transmission (relative)</t>
  </si>
  <si>
    <r>
      <t xml:space="preserve">Percentage of children at risk of </t>
    </r>
    <r>
      <rPr>
        <i/>
        <sz val="10"/>
        <color rgb="FF000000"/>
        <rFont val="Calibri"/>
        <family val="2"/>
        <scheme val="minor"/>
      </rPr>
      <t>Plasmodium Falciparum</t>
    </r>
    <r>
      <rPr>
        <sz val="10"/>
        <color rgb="FF000000"/>
        <rFont val="Calibri"/>
        <family val="2"/>
        <scheme val="minor"/>
      </rPr>
      <t xml:space="preserve"> Malaria in 2010 - Unstable transmission</t>
    </r>
  </si>
  <si>
    <t>This indicator shows the proportion of children under 18 living in areas with unstable transmission of PF Malaria.</t>
  </si>
  <si>
    <t>vect_zika_GPWPOP_T</t>
  </si>
  <si>
    <t>People exposed to Zika (absolute)</t>
  </si>
  <si>
    <t>Number of people exposed to Zika</t>
  </si>
  <si>
    <t>This indicator shows the estimated number of people potentially exposed to Zika. A global map of environmental suitability for Zika was combined with a high-resolution global gridded population dataset (GPWv4.11) to estimate the number of people exposed. The number of people is considered 0 for countries without environmental suitability for Zika. A threshold environmental suitability value of 0.397 in the map was determined to incorporate 90% of all Zika virus occurrence locations. This was used to classify each area in the maps as suitable or unsuitable for the transmission of the Zika virus to humans.</t>
  </si>
  <si>
    <t>Messina et al., CIESIN | Gridded Population of the World, UN World Population Prospects</t>
  </si>
  <si>
    <t>https://doi.org/10.6084/m9.figshare.2574298.v1</t>
  </si>
  <si>
    <t>Messina, Jane; Kraemer, Moritz; Brady, Oliver; Pigott, David; Shearer, Freya; Weiss, Daniel; et al. (2016): Environmental suitability for Zika virus transmission. figshare. Dataset. https://doi.org/10.6084/m9.figshare.2574298.v1</t>
  </si>
  <si>
    <t>The values range from 0 (unsuitable) to 1 (suitable), based on boosted regression trees modelling, using a Zika virus human occurrence database and six high-resolution environmental covariates.</t>
  </si>
  <si>
    <t>Figshare</t>
  </si>
  <si>
    <t>vect_zika_GPWU18_T</t>
  </si>
  <si>
    <t>Children exposed to Zika (absolute)</t>
  </si>
  <si>
    <t>Number of children exposed to Zika</t>
  </si>
  <si>
    <t>This indicator shows the estimated number of children under 18 potentially exposed to Zika. The number was estimated by applying a country’s proportion of population under 18 to the number of people exposed to Zika.</t>
  </si>
  <si>
    <t>vect_zika_GPWU18_P</t>
  </si>
  <si>
    <t>Children exposed to Zika (relative)</t>
  </si>
  <si>
    <t>Percentage of children exposed to Zika</t>
  </si>
  <si>
    <t>This indicator shows the proportion of children under 18 potentially exposed to Zika.</t>
  </si>
  <si>
    <t>vect_dengue_GPWPOP_T</t>
  </si>
  <si>
    <t>People exposed to Dengue (absolute)</t>
  </si>
  <si>
    <t>Number of people exposed to Dengue</t>
  </si>
  <si>
    <t>This indicator shows the estimated number of people potentially exposed to Dengue. A global map of environmental suitability for Dengue was combined with a high-resolution global gridded population dataset (GPWv4.11) to estimate the number of people exposed. The number of people is considered 0 for countries without environmental suitability for Dengue. Any area with a predicted dengue suitability value above 0.467 was considered suitable for Dengue.</t>
  </si>
  <si>
    <t>https://doi.org/10.1038/s41564-019-0476-8</t>
  </si>
  <si>
    <t>Messina, J.P., Brady, O.J., Golding, N. et al. The current and future global distribution and population at risk of dengue. Nat Microbiol 4, 1508–1515 (2019). https://doi.org/10.1038/s41564-019-0476-8</t>
  </si>
  <si>
    <t>vect_dengue_GPWU18_T</t>
  </si>
  <si>
    <t>Children exposed to Dengue (absolute)</t>
  </si>
  <si>
    <t>Number of children exposed to Dengue</t>
  </si>
  <si>
    <t>This indicator shows the estimated number of children under 18 potentially exposed to Dengue. The number was estimated by applying a country’s proportion of population under 18 to the number of people exposed to Dengue.</t>
  </si>
  <si>
    <t>vect_dengue_GPWU18_P</t>
  </si>
  <si>
    <t>Children exposed to Dengue (relative)</t>
  </si>
  <si>
    <t>Percentage of children exposed to Dengue</t>
  </si>
  <si>
    <t>This indicator shows the proportion of children under 18 potentially exposed to Dengue.</t>
  </si>
  <si>
    <t>vect_aedes_GPWPOP_T</t>
  </si>
  <si>
    <t>People at risk of  Aedes (absolute)</t>
  </si>
  <si>
    <t>Number of people at risk of Aedes</t>
  </si>
  <si>
    <t xml:space="preserve">This indicator shows the estimated number of people potentially exposed to the Aedes Aegypti mosquito. A global map of the predicted distribution of the Aedes mosquito was combined with a high-resolution global gridded population dataset (GPWv4.11) to estimate the number of people exposed. The number of people is considered 0 for countries without predicted distribution of the Aedes mosquito. Any area with a predicted Aedes mosquito suitability value above 0.47 was considered at risk for Aedes. 
</t>
  </si>
  <si>
    <t>Kraemer et al., CIESIN | Gridded Population of the World, UN World Population Prospects</t>
  </si>
  <si>
    <t>doi: 10.7554/eLife.08347</t>
  </si>
  <si>
    <t>Kraemer et al. eLife 2015;4:e08347.</t>
  </si>
  <si>
    <t>vect_aedes_GPWU18_T</t>
  </si>
  <si>
    <t>Children at risk of Aedes (absolute)</t>
  </si>
  <si>
    <t>Number of children at risk of Aedes</t>
  </si>
  <si>
    <t>This indicator shows the estimated number of children under 18 potentially exposed to the Aedes Aegypti mosquito. The number was estimated by applying a country’s proportion of population under 18 to the number of people exposed to Aedes mosquito.</t>
  </si>
  <si>
    <t>vect_aedes_GPWU18_P</t>
  </si>
  <si>
    <t>Children at risk of Aedes (relative)</t>
  </si>
  <si>
    <t>Percentage of children at risk of Aedes</t>
  </si>
  <si>
    <t>This indicator shows the proportion of children under 18 potentially exposed to Aedes mosquito.</t>
  </si>
  <si>
    <t>heatwvs_GPWPOP_T</t>
  </si>
  <si>
    <t>Heatwaves</t>
  </si>
  <si>
    <t>People exposed to heatwaves (absolute)</t>
  </si>
  <si>
    <t>Number of people exposed to more than six heatwaves per year</t>
  </si>
  <si>
    <t>This indicator shows the estimated number of people living in areas where the average yearly number of heatwaves was above six per year between 2000 and 2020. A global map of heatwave frequencies (annual average number of heatwaves) was combined with a high-resolution global gridded population dataset (GPWv4.11) to estimate the number of people living in areas where the average yearly number of heatwaves was above six per year between 2000 and 2020.</t>
  </si>
  <si>
    <t>Data for Children Collaborative - Heatwave frequency was created using the Global gridded Berkley Earth Surface Temperature (BEST) observation dataset -, CIESIN | Gridded Population of the World, UN World Population Prospects</t>
  </si>
  <si>
    <t>2000-2020</t>
  </si>
  <si>
    <t>http://berkeleyearth.org/data/</t>
  </si>
  <si>
    <t>heatwvs_GPWU18_T</t>
  </si>
  <si>
    <t>Children exposed to heatwaves (absolute)</t>
  </si>
  <si>
    <t>Number of children exposed to more than six heatwaves per year</t>
  </si>
  <si>
    <t>This indicator shows the estimated number of children under 18 living in areas where the average yearly number of heatwaves was above six per year between 2000 and 2020. The number was estimated by applying a country’s proportion of population under 18 to the number of people living in areas with an average yearly number of heatwaves above six per year.</t>
  </si>
  <si>
    <t>heatwvs_GPWU18_P</t>
  </si>
  <si>
    <t>Children exposed to heatwaves (relative)</t>
  </si>
  <si>
    <t>Percentage of children exposed to more than six heatwaves per year</t>
  </si>
  <si>
    <t>This indicator shows the proportion of children under 18 living in areas where the average yearly number of heatwaves was above six per year between 2000 and 2020</t>
  </si>
  <si>
    <t>PM2.5_10_GPWPOP_T</t>
  </si>
  <si>
    <t>People exposed to ambient air pollution (PM2.5 &gt;= 10 μg/m3) (absolute)</t>
  </si>
  <si>
    <t>Number of people exposed to outdoor fine particulate matter (PM2.5 &gt;= 10 μg/m3)</t>
  </si>
  <si>
    <t>This indicator shows the number of people living in areas with an annual mean of outdoor fine particulate matter concentrations (PM2.5) greater than 10 μg/m3.  
A global map of PM2.5 concentrations was combined with a high-resolution global gridded population dataset (GPWv4.11) to estimate the number of people living in areas where ambient air pollution exceeds 10 μg/m3. 
For countries without areas with PM2.5 concentrations greater than 10 μg/m3, the number of people exposed is considered 0.</t>
  </si>
  <si>
    <t>"Exposure to ambient fine particulate matter (PM2.5) is the leading environmental risk factor for the global burden of disease with an estimated 3 million attributable deaths worldwide in 2017. 
Additionally, the World Health Organization (WHO) estimates that 92% of the world’s population lives in areas with annual mean PM2.5 greater than 10 μg/m3, exceeding their air quality guideline for PM2.5 exposure." 
Source: Hammer et al. doi: 10.1021/acs.est.0c01764</t>
  </si>
  <si>
    <t>Atmospheric Composition Analysis Group, CIESIN | Gridded Population of the World, UN World Population Prospects</t>
  </si>
  <si>
    <t>Atmospheric Composition Analysis Group</t>
  </si>
  <si>
    <t>Hammer, M. S.; van Donkelaar, A.; Li, C.; Lyapustin, A.; Sayer, A. M.; Hsu, N. C.; Levy, R. C.; Garay, M. J.; Kalashnikova, O. V.; Kahn, R. A.; Brauer, M.; Apte, J. S.; Henze, D. K.; Zhang, L.; Zhang, Q.; Ford, B.; Pierce, J. R.; and Martin, R. V., Global Estimates and Long-Term Trends of Fine Particulate Matter Concentrations (1998-2018)., Environ. Sci. Technol, doi: 10.1021/acs.est.0c01764, 2020</t>
  </si>
  <si>
    <t>Exposure to outdoor fine particulate matter (PM2.5) is a leading risk factor for mortality.
According to the WHO Air quality guidelines, PM2.5 &gt;= 10 μg/m3 are the lowest levels at which total, cardiopulmonary, and lung cancer mortality have been shown to increase with more than 95% confidence in response to long-term exposure to PM2.5</t>
  </si>
  <si>
    <t>PM2.5_10_GPWU18_T</t>
  </si>
  <si>
    <t>Children exposed to ambient air pollution (PM2.5 &gt;= 10 μg/m3) (absolute)</t>
  </si>
  <si>
    <t>Number of children exposed to outdoor fine particulate matter (PM2.5 &gt;= 10 μg/m3)</t>
  </si>
  <si>
    <t xml:space="preserve">This indicator shows the number of children under 18 living in areas where ambient air pollution exceeds 10 μg/m3. It was estimated by applying a country’s proportion of population under 18  to the number of people exposed toPM2.5 &gt;= 10 μg/m3. </t>
  </si>
  <si>
    <t>PM2.5_10_GPWU18_P</t>
  </si>
  <si>
    <t>Children exposed to ambient air pollution (PM2.5 &gt;= 10 μg/m3)(relative)</t>
  </si>
  <si>
    <t>Percentage of children exposed to outdoor fine particulate matter (PM2.5 &gt;= 10 μg/m3)</t>
  </si>
  <si>
    <t xml:space="preserve">This indicator shows the proportion of children under 18 living in areas where ambient air pollution exceeds 10 μg/m3. </t>
  </si>
  <si>
    <t>PM2.5_25_GPWPOP_T</t>
  </si>
  <si>
    <t>People exposed to ambient air pollution (PM2.5 &gt;= 25 μg/m3) (absolute)</t>
  </si>
  <si>
    <t>Number of people exposed to outdoor fine particulate matter (PM2.5 &gt;= 25 μg/m3)</t>
  </si>
  <si>
    <t>This indicator shows the number of people living in areas with an annual mean of outdoor fine particulate matter concentrations (PM2.5) greater than 25 μg/m3.  
A global map of PM2.5 concentrations was combined with a high-resolution global gridded population dataset (GPWv4.11) to estimate the number of people living in areas where ambient air pollution exceeds 25 μg/m3. 
For countries without areas with PM2.5 concentrations greater than 25 μg/m3, the number of people exposed is considered 0.</t>
  </si>
  <si>
    <t>PM2.5_25_GPWU18_T</t>
  </si>
  <si>
    <t>Children exposed to ambient air pollution (PM2.5 &gt;= 25 μg/m3) (absolute)</t>
  </si>
  <si>
    <t>Number of children exposed to outdoor fine particulate matter (PM2.5 &gt;= 25 μg/m3)</t>
  </si>
  <si>
    <t xml:space="preserve">This indicator shows the number of children under 18 living in areas where ambient air pollution exceeds 25 μg/m3. The number was estimated by applying a country’s proportion of population under 18  to the number of people exposed toPM2.5 &gt;= 25 μg/m3. </t>
  </si>
  <si>
    <t>PM2.5_25_GPWU18_P</t>
  </si>
  <si>
    <t>Children exposed to ambient air pollution (PM2.5 &gt;= 25 μg/m3) (relative)</t>
  </si>
  <si>
    <t>Percentage of children exposed to outdoor fine particulate matter (PM2.5 &gt;= 25 μg/m3)</t>
  </si>
  <si>
    <t xml:space="preserve">This indicator shows the proportion of children under 18 living in areas where ambient air pollution exceeds 25 μg/m3. </t>
  </si>
  <si>
    <t>LP_U20_BLL5_T</t>
  </si>
  <si>
    <t>Soil and water pollution</t>
  </si>
  <si>
    <t>Lead pollution</t>
  </si>
  <si>
    <t>Children exposed to lead pollution (absolute)</t>
  </si>
  <si>
    <t>Number of children (19 and under) with blood lead levels (BLL) over 5 ug/dl</t>
  </si>
  <si>
    <t>Number of children (19 and under) living with elevated blood lead levels (BLL&gt;5ug/dl). The data are estimates for average blood lead levels by country.</t>
  </si>
  <si>
    <t>Pure Earth, UNICEF: Data provided by the Institute for Health Metrics and Evaluation, utilizing their Burden of Disease dataset for 2019</t>
  </si>
  <si>
    <t>Number of children 19 and under</t>
  </si>
  <si>
    <t>https://lead.pollution.org/</t>
  </si>
  <si>
    <t>LP_U20_BLL5_P</t>
  </si>
  <si>
    <t>Children exposed to lead pollution (relative)</t>
  </si>
  <si>
    <t>Percentage of children (19 and under) with blood lead levels (BLL) over 5 ug/dl</t>
  </si>
  <si>
    <t xml:space="preserve">The percentage of children with elevated blood lead levels is calculated as the Number of children (19 and under) with blood lead levels (BLL) over 5 ug/dl as proportion of the total number of children (19 and under): i.e., indicator LP_U20_BLL5_T divided by U20_T.   </t>
  </si>
  <si>
    <t>Pure Earth, UNICEF: Data provided by the Institute for Health Metrics and Evaluation, utilizing their Burden of Disease dataset for 2019. UN World Population Prospects</t>
  </si>
  <si>
    <t>PestR_GPWPOP_T</t>
  </si>
  <si>
    <t>Pesticide pollution</t>
  </si>
  <si>
    <t>People living in areas with high pesticide pollution risk (absolute)</t>
  </si>
  <si>
    <t>Number of people living in areas with high pesticide pollution risk</t>
  </si>
  <si>
    <t>This indicator shows the estimated number of people living in areas with high pesticide pollution risk. A global map of pesticide risk showing the exposure of agricultural land to pesticide pollution was combined with a high-resolution global gridded population dataset (GPWv4.11) to estimate the number of people living in areas with high pesticide pollution risk. Any area with a pesticide pollution risk score above three was considered at high risk.</t>
  </si>
  <si>
    <t>Tang, F.H.M., Lenzen, M., McBratney, A. and Maggi F. (2021) - Risk of pesticide pollution at the global scale, NatureGeoscience -, CIESIN | Gridded Population of the World, UN World Population Prospects</t>
  </si>
  <si>
    <t>Global pesticide pollution risk data sets</t>
  </si>
  <si>
    <t>Tang, F.H.M., Lenzen, M., McBratney, A. et al. Risk of pesticide pollution at the global scale. Nat. Geosci. 14, 206–210 (2021). https://doi.org/10.1038/s41561-021-00712-5</t>
  </si>
  <si>
    <t>PestR_GPWU18_T</t>
  </si>
  <si>
    <t>Children living in areas with high pesticide pollution risk (absolute)</t>
  </si>
  <si>
    <t>Number of children living in areas with high pesticide pollution risk</t>
  </si>
  <si>
    <t>This indicator shows the estimated number of children under 18 living in areas with high pesticide pollution risk. The number was estimated by applying a country’s proportion of population under 18 to the number of people living in areas with high pesticide pollution risk.</t>
  </si>
  <si>
    <t>Pollution from pesticides, which can often be found in soil and water can affect children’s skin, eyes, nervous system, cardiovascular system, gastrointestinal tract, liver, kidneys, reproductive system, endocrine system, blood, immune system and has been linked with cancer including childhood leukemia. It can also cause developmental delays, and can impact brain and behavior development. (https://www.unicef.org/media/91216/file/Healthy-Environments-for-Healthy-Children-Global-Programme-Framework-2021.pdf)</t>
  </si>
  <si>
    <t>PestR_GPWU18_P</t>
  </si>
  <si>
    <t>Children living in areas with high pesticide pollution risk (relative)</t>
  </si>
  <si>
    <t>Percentage of children living in areas with high pesticide pollution risk</t>
  </si>
  <si>
    <t>This indicator shows the proportion of children under 18 living in areas with high pesticide pollution risk.</t>
  </si>
  <si>
    <t>Children exposed to water scarcity</t>
  </si>
  <si>
    <t>Children exposed to riverine floods 50 years</t>
  </si>
  <si>
    <t>Children exposed to coastal flood risk</t>
  </si>
  <si>
    <t>ccw100yrp_A</t>
  </si>
  <si>
    <t>Children exposed to cyclone wind 100 years (absolute)</t>
  </si>
  <si>
    <t>ccw100yrp_R</t>
  </si>
  <si>
    <t>Children exposed to cyclone wind 100 years (relative)</t>
  </si>
  <si>
    <t>Children exposed to cyclone wind 100 years</t>
  </si>
  <si>
    <t>vect_malpv_A</t>
  </si>
  <si>
    <t>PV Malaria (absolute)</t>
  </si>
  <si>
    <t>Children at risk of PV Malaria (absolute)</t>
  </si>
  <si>
    <t>vect_malpv_R</t>
  </si>
  <si>
    <t>PV Malaria (relative)</t>
  </si>
  <si>
    <t>Children at risk of PV Malaria (relative)</t>
  </si>
  <si>
    <t>vect_malpv</t>
  </si>
  <si>
    <t>PV Malaria</t>
  </si>
  <si>
    <t>Children at risk of PV Malaria</t>
  </si>
  <si>
    <t>vect_malpf_A</t>
  </si>
  <si>
    <t>PF Malaria (absolute)</t>
  </si>
  <si>
    <t>Children at risk of PF Malaria (absolute)</t>
  </si>
  <si>
    <t>vect_malpf_R</t>
  </si>
  <si>
    <t>PF Malaria (relative)</t>
  </si>
  <si>
    <t>Children at risk of PF Malaria (relative)</t>
  </si>
  <si>
    <t>vect_malpf</t>
  </si>
  <si>
    <t>PF Malaria</t>
  </si>
  <si>
    <t>Children at risk of PF Malaria</t>
  </si>
  <si>
    <t>vect_mal</t>
  </si>
  <si>
    <t>Children at risk of Malaria</t>
  </si>
  <si>
    <t>vect_zika</t>
  </si>
  <si>
    <t>Children exposed to Zika</t>
  </si>
  <si>
    <t>vect_dengue</t>
  </si>
  <si>
    <t>Children exposed to Dengue</t>
  </si>
  <si>
    <t>vect_aedes</t>
  </si>
  <si>
    <t>Children at risk of Aedes</t>
  </si>
  <si>
    <t>Children exposed to vector borne diseases</t>
  </si>
  <si>
    <t>Children exposed to heatwaves</t>
  </si>
  <si>
    <t>Temperature anomaly</t>
  </si>
  <si>
    <t>PM2.5_10_25_A</t>
  </si>
  <si>
    <t>Air pollution (absolute)</t>
  </si>
  <si>
    <t>Children exposed to ambient air pollution (Absolute)</t>
  </si>
  <si>
    <t>PM2.5_10_25_R</t>
  </si>
  <si>
    <t>Air pollution (relative)</t>
  </si>
  <si>
    <t>Children exposed to ambient air pollution (Relative)</t>
  </si>
  <si>
    <t>Children exposed to ambient air pollution</t>
  </si>
  <si>
    <t>PM2.5_10_25</t>
  </si>
  <si>
    <t>LP_U20_BLL5</t>
  </si>
  <si>
    <t>Children exposed to lead pollution</t>
  </si>
  <si>
    <t>pest_risk</t>
  </si>
  <si>
    <t>Children at risk of pesticide pollution</t>
  </si>
  <si>
    <t>Children exposed to soil and water pollution</t>
  </si>
  <si>
    <t>SH.DYN.MORT</t>
  </si>
  <si>
    <t>Under-five mortality rate is the probability per 1,000 that a newborn baby will die before reaching age five, if subject to age-specific mortality rates of the specified year.</t>
  </si>
  <si>
    <t>UN Inter-agency Group for Child Mortality Estimation, redistrubuted by World Bank WDI</t>
  </si>
  <si>
    <t>3.2.1</t>
  </si>
  <si>
    <t>per 1,000 live births</t>
  </si>
  <si>
    <t>World Bank WDI SH.DYN.MORT</t>
  </si>
  <si>
    <t>SH_ACS_DTP3</t>
  </si>
  <si>
    <t>Child health | Immunization</t>
  </si>
  <si>
    <t>Percentage of surviving infants who received the 3 doses of diphtheria and tetanus toxoid with pertussis containing vaccine in a given year.</t>
  </si>
  <si>
    <t>World Health Organization (WHO), United Nations Children’s Fund (UNICEF), through the Global SDG Indicators Database.</t>
  </si>
  <si>
    <t>3.b.1</t>
  </si>
  <si>
    <t>Global SDG Indicators database</t>
  </si>
  <si>
    <t>SH_ACS_MCV2</t>
  </si>
  <si>
    <t>Percentage of children who received two dose of measles containing vaccine according to nationally recommended schedule through routine immunization services in a given year.</t>
  </si>
  <si>
    <t>SH_ACS_PCV3</t>
  </si>
  <si>
    <t>Percentage of surviving infants who received the nationally recommended doses of pneumococcal conjugate vaccine in a given year.</t>
  </si>
  <si>
    <t>NT_ANT_HAZ_NE2_MOD</t>
  </si>
  <si>
    <t>Percentage of children aged 0–59 months who are below minus two standard deviations from median height-for-age of the WHO Child Growth Standards. (Moderate and severe stunting)</t>
  </si>
  <si>
    <t>UNICEF, WHO, World Bank: Joint child malnutrition estimates (JME)</t>
  </si>
  <si>
    <t>2.2.1</t>
  </si>
  <si>
    <t>% of children under 5</t>
  </si>
  <si>
    <t>UNICEF Nutrition</t>
  </si>
  <si>
    <t>SH.STA.BRTW.ZS</t>
  </si>
  <si>
    <t>Low-birthweight babies are newborns weighing less than 2,500 grams, with the measurement taken within the first hour of life, before significant postnatal weight loss has occurred.</t>
  </si>
  <si>
    <t>UNICEF-WHO Low birthweight estimates (data.unicef.org), redistributed by World Bank WDI.</t>
  </si>
  <si>
    <t>% of births</t>
  </si>
  <si>
    <t>World Bank WDI SH.STA.BRTW.ZS</t>
  </si>
  <si>
    <t>SH.STA.MMRT</t>
  </si>
  <si>
    <t>Maternal mortality ratio is the number of women who die from pregnancy-related causes while pregnant or within 42 days of pregnancy termination per 100,000 live births. The data are estimated with a regression model using information on the proportion of maternal deaths among non-AIDS deaths in women ages 15-49, fertility, birth attendants, and GDP measured using purchasing power parities (PPPs).</t>
  </si>
  <si>
    <t>WHO, UNICEF, UNFPA, World Bank Group, and the United Nations Population Division. Redistributed by the World Bank WDI database</t>
  </si>
  <si>
    <t>3.1.1</t>
  </si>
  <si>
    <t>per 100,000 live births</t>
  </si>
  <si>
    <t>World Bank WDI SH.STA.MMRT</t>
  </si>
  <si>
    <t>SH.MED.DEN.NURSMID</t>
  </si>
  <si>
    <t>Nursing and midwifery personnel density</t>
  </si>
  <si>
    <t>Nursing and midwifery personnel density (per 10,000 people)</t>
  </si>
  <si>
    <t>The density of nursing and midwifery personnel is defined as the number of nursing and midwifery personnel per 10,000 population in the given national and/or subnational area.</t>
  </si>
  <si>
    <t>World Health Organization (WHO), through the Global SDG Indicators Database.</t>
  </si>
  <si>
    <t>3.c</t>
  </si>
  <si>
    <t>3.c.1</t>
  </si>
  <si>
    <r>
      <rPr>
        <sz val="10"/>
        <color theme="5" tint="-0.249977111117893"/>
        <rFont val="Calibri"/>
        <family val="2"/>
        <scheme val="minor"/>
      </rPr>
      <t>2014-</t>
    </r>
    <r>
      <rPr>
        <sz val="10"/>
        <color theme="1"/>
        <rFont val="Calibri"/>
        <family val="2"/>
        <scheme val="minor"/>
      </rPr>
      <t>2018</t>
    </r>
  </si>
  <si>
    <t>per 10,000 people</t>
  </si>
  <si>
    <t>SH.XPD.GHED.GD.ZS</t>
  </si>
  <si>
    <t>Health expenditure</t>
  </si>
  <si>
    <t>Public expenditure on health from domestic sources as a share of the economy as measured by GDP.</t>
  </si>
  <si>
    <t>World Health Organization Global Health Expenditure database, redistributed by World Bank WDI.</t>
  </si>
  <si>
    <t>2015-2018</t>
  </si>
  <si>
    <t>% of GDP</t>
  </si>
  <si>
    <t>World Bank WDI SH.XPD.GHED.GD.ZS</t>
  </si>
  <si>
    <t>ED_ROFST_L1_T</t>
  </si>
  <si>
    <t>Out-of-School</t>
  </si>
  <si>
    <t>Proportion of children in the official primary school age range who are not enrolled in the primary level of education. The number of students of the official primary school age enrolled in the primary level of education is subtracted from the total population of the same age. The result is expressed as a percentage of the population of the official primary school age. The official age groups for the primary level of education are used in the indicator calculation.</t>
  </si>
  <si>
    <t>UNESCO Institute for Statistics</t>
  </si>
  <si>
    <t>4.1.4</t>
  </si>
  <si>
    <r>
      <rPr>
        <sz val="10"/>
        <color theme="5" tint="-0.249977111117893"/>
        <rFont val="Calibri"/>
        <family val="2"/>
        <scheme val="minor"/>
      </rPr>
      <t>2014-</t>
    </r>
    <r>
      <rPr>
        <sz val="10"/>
        <color theme="1"/>
        <rFont val="Calibri"/>
        <family val="2"/>
        <scheme val="minor"/>
      </rPr>
      <t>2020</t>
    </r>
  </si>
  <si>
    <t>UNESCO UIS data</t>
  </si>
  <si>
    <t>ED_ROFST_L2_T</t>
  </si>
  <si>
    <t>Out-of-school rate lower secondary</t>
  </si>
  <si>
    <t>Proportion of children in the official lower secondary school age range who are not enrolled in the lower secondary level of education. The number of students of the official lower secondary school age enrolled in the lower secondary level of education is subtracted from the total population of the same age. The result is expressed as a percentage of the population of the official lower secondary. The official age groups for the lower secondary level of education are used in the indicator calculation.</t>
  </si>
  <si>
    <r>
      <rPr>
        <sz val="10"/>
        <color theme="5" tint="-0.249977111117893"/>
        <rFont val="Calibri"/>
        <family val="2"/>
        <scheme val="minor"/>
      </rPr>
      <t>2014-</t>
    </r>
    <r>
      <rPr>
        <sz val="10"/>
        <color theme="1"/>
        <rFont val="Calibri"/>
        <family val="2"/>
        <scheme val="minor"/>
      </rPr>
      <t>2019</t>
    </r>
  </si>
  <si>
    <t>ED_ADT_LIT_T</t>
  </si>
  <si>
    <t>Youth literacy rate</t>
  </si>
  <si>
    <t xml:space="preserve">Youth literacy rate, population 15-24 years, both sexes </t>
  </si>
  <si>
    <t>The youth literacy rate is defined by the percentage of the population aged 15 to 24 years that can read and write. It is typically measured according to the ability to comprehend a short simple statement on everyday life. Generally, literacy also encompasses numeracy, and measurement may incorporate a simple assessment of arithmetic ability. The literacy rate should be distinguished from functional literacy, a more comprehensive measure of literacy assessed on a continuum in which multiple proficiency levels can be determined</t>
  </si>
  <si>
    <t>4.6.2</t>
  </si>
  <si>
    <t>SE.XPD.TOTL.GD.ZS</t>
  </si>
  <si>
    <t>Education expenditure</t>
  </si>
  <si>
    <t>Government expenditure on education, total (% of GDP)</t>
  </si>
  <si>
    <t>The percentage of government expenditure on education to GDP is useful to compare education expenditure between countries and/or over time in relation to the size of their economy; A high percentage to GDP suggests a high priority for education and a capacity of raising revenues for public spending. Note that government expenditure appears lower in some countries where the private sector and/or households have a large share in total funding for education.</t>
  </si>
  <si>
    <t>UNESCO Institute for Statistics, redistributed by World Bank WDI.</t>
  </si>
  <si>
    <t>2015-2019</t>
  </si>
  <si>
    <t>World Bank WDI SE.XPD.TOTL.GD.ZS</t>
  </si>
  <si>
    <t>WAT_BAS</t>
  </si>
  <si>
    <t>Water, sanitation, and hygiene (WASH)</t>
  </si>
  <si>
    <t>Drinking water service level</t>
  </si>
  <si>
    <t>At least basic drinking water</t>
  </si>
  <si>
    <t>Proportion of households using drinking water from an improved source, provided collection time is not more than 30 minutes for a roundtrip including queuing</t>
  </si>
  <si>
    <t>Proportion of households using drinking water from an improved source, provided collection time is not more than 30 minutes for a roundtrip including queuing.</t>
  </si>
  <si>
    <t>WHO/UNICEF Joint Monitoring Programme (JMP) for Water Supply, Sanitation and Hygiene</t>
  </si>
  <si>
    <t>6.1.1</t>
  </si>
  <si>
    <t>2015-2020</t>
  </si>
  <si>
    <t>washdata.org</t>
  </si>
  <si>
    <t>WAT_LIM</t>
  </si>
  <si>
    <t>Limited drinking water</t>
  </si>
  <si>
    <t>Proportion of households using drinking water from an improved source for which collection time exceeds 30 minutes for a roundtrip including queuing</t>
  </si>
  <si>
    <t>Proportion of households using drinking water from an improved source for which collection time exceeds 30 minutes for a roundtrip including queuing.</t>
  </si>
  <si>
    <t>WAT_UNIMP</t>
  </si>
  <si>
    <t>Unimproved drinking water source</t>
  </si>
  <si>
    <t>Proportion of households using drinking water from an unprotected dug well or unprotected spring</t>
  </si>
  <si>
    <t>WAT_SUR</t>
  </si>
  <si>
    <t>Surface water</t>
  </si>
  <si>
    <t>Proportion of households using drinking water directly from a river, dam, lake, pond, stream, canal or irrigation canal</t>
  </si>
  <si>
    <t>Proportion of households using drinking water directly from a river, dam, lake, pond, stream, canal or irrigation canal.</t>
  </si>
  <si>
    <t>WAT_SL</t>
  </si>
  <si>
    <t>Drinking water service level score</t>
  </si>
  <si>
    <t>The drinking water service level is a composite indicator. It is calculated based on a weighted average of the four national level indicators of drinking water service levels collected by the Joint Monitoring Programme (JMP). The weight of each indicator in the final score is defined by the level of deprivation as per the formula: (At least basic drinking water * 1) + (Limited drinking water * 2) + (Unimproved drinking water source * 3) + (Surface water * 4).</t>
  </si>
  <si>
    <t>Households with different levels of drinking water service are affected differently by water scarcity</t>
  </si>
  <si>
    <t>WHO/UNICEF Joint Monitoring Programme (JMP) for Water Supply, Sanitation and Hygiene (washdata.org)</t>
  </si>
  <si>
    <t>SH.STA.HYGN.ZS</t>
  </si>
  <si>
    <t>Basic handwashing facilities</t>
  </si>
  <si>
    <t>People with basic handwashing facilities including soap and water (% of population)</t>
  </si>
  <si>
    <t>The percentage of people living in households that have a handwashing facility with soap and water available on the premises. Handwashing facilities may be fixed or mobile and include a sink with tap water, buckets with taps, tippy-taps, and jugs or basins designated for handwashing. Soap includes bar soap, liquid soap, powder detergent, and soapy water but does not include ash, soil, sand or other handwashing agents.</t>
  </si>
  <si>
    <t>WHO/UNICEF Joint Monitoring Programme (JMP) for Water Supply, Sanitation and Hygiene (washdata.org), redistributed by the World Bank WDI database.</t>
  </si>
  <si>
    <t>6.1.2</t>
  </si>
  <si>
    <r>
      <rPr>
        <sz val="10"/>
        <color theme="5" tint="-0.249977111117893"/>
        <rFont val="Calibri"/>
        <family val="2"/>
        <scheme val="minor"/>
      </rPr>
      <t>2014</t>
    </r>
    <r>
      <rPr>
        <sz val="10"/>
        <color theme="1"/>
        <rFont val="Calibri"/>
        <family val="2"/>
        <scheme val="minor"/>
      </rPr>
      <t>-2017</t>
    </r>
  </si>
  <si>
    <t>World Bank WDI SH.STA.HYGN.ZS</t>
  </si>
  <si>
    <t>SI.POV.NAHC</t>
  </si>
  <si>
    <t>Poverty, communication assets, and social protection</t>
  </si>
  <si>
    <t>Poverty and inequality</t>
  </si>
  <si>
    <t xml:space="preserve">Poverty headcount ratio </t>
  </si>
  <si>
    <t>Poverty headcount ratio at national poverty lines (% of population)</t>
  </si>
  <si>
    <t>National poverty headcount ratio is the percentage of the population living below the national poverty line(s). National estimates are based on population-weighted subgroup estimates from household surveys. For economies for which the data are from EU-SILC, the reported year is the income reference year, which is the year before the survey year.</t>
  </si>
  <si>
    <t>World Bank, Global Poverty Working Group. Data are compiled from official government sources or are computed by World Bank staff using national (i.e. country–specific) poverty lines.</t>
  </si>
  <si>
    <r>
      <rPr>
        <sz val="10"/>
        <color theme="5" tint="-0.249977111117893"/>
        <rFont val="Calibri"/>
        <family val="2"/>
        <scheme val="minor"/>
      </rPr>
      <t>2014</t>
    </r>
    <r>
      <rPr>
        <sz val="10"/>
        <color theme="1"/>
        <rFont val="Calibri"/>
        <family val="2"/>
        <scheme val="minor"/>
      </rPr>
      <t>-2019</t>
    </r>
  </si>
  <si>
    <t>World Bank WDI SI.POV.NAHC</t>
  </si>
  <si>
    <t>SI.POV.GINI</t>
  </si>
  <si>
    <t>GINI Index</t>
  </si>
  <si>
    <t>Gini index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t>
  </si>
  <si>
    <t xml:space="preserve">World Bank, Development Research Group. Data are based on primary household survey data obtained from government statistical agencies and World Bank country departments. </t>
  </si>
  <si>
    <r>
      <rPr>
        <sz val="10"/>
        <color theme="5" tint="-0.249977111117893"/>
        <rFont val="Calibri"/>
        <family val="2"/>
        <scheme val="minor"/>
      </rPr>
      <t>2014</t>
    </r>
    <r>
      <rPr>
        <sz val="10"/>
        <color theme="1"/>
        <rFont val="Calibri"/>
        <family val="2"/>
        <scheme val="minor"/>
      </rPr>
      <t>-2018</t>
    </r>
  </si>
  <si>
    <t>World Bank WDI SI.POV.GINI</t>
  </si>
  <si>
    <t xml:space="preserve">Gini coefficients are not unique. It is possible for two different Lorenz curves to give rise to the same Gini coefficient. Furthermore, it is possible for the Gini coefficient of a developing country to rise (due to increasing inequality of income) while the number of people in absolute poverty decreases. 
Data are not strictly comparable across countries or even across years within a country. </t>
  </si>
  <si>
    <t>IT.CEL.SETS.P2</t>
  </si>
  <si>
    <t>Communication assets</t>
  </si>
  <si>
    <t>Mobile cellular subscriptions</t>
  </si>
  <si>
    <t>Mobile cellular subscriptions (per 100 people)</t>
  </si>
  <si>
    <t>Mobile cellular subscriptions (per 100 people) indicator is derived by all mobile subscriptions divided by the country's population and multiplied by 100. Mobile cellular telephone subscriptions are subscriptions to a public mobile telephone service that provide access to the PSTN using cellular technology.</t>
  </si>
  <si>
    <t>International Telecommunication Union (ITU) World Telecommunication/ICT Indicators Database, redistributed by the World Bank WDI database.</t>
  </si>
  <si>
    <t>5.b</t>
  </si>
  <si>
    <t>per 100 people</t>
  </si>
  <si>
    <t>World Bank WDI IT.CEL.SETS.P2</t>
  </si>
  <si>
    <t xml:space="preserve">The indicator gives a general idea of access. Ideally, statistics on telecommunications (and other information and communications technologies) should be compiled for three measures: subscriptions, access, and use. Data are not always strictly comparable between years and countries. The quality of data varies among reporting countries as a result of differences in regulations covering data provision and availability. </t>
  </si>
  <si>
    <t>EG_ACS_ELEC</t>
  </si>
  <si>
    <t>Electricity access</t>
  </si>
  <si>
    <t>Proportion of population with access to electricity, all area (%)</t>
  </si>
  <si>
    <t>Proportion of population with access to electricity is the percentage of population with access to electricity.</t>
  </si>
  <si>
    <t>World Bank Group, through the Global SDG Indicators Database.</t>
  </si>
  <si>
    <t>7.1</t>
  </si>
  <si>
    <t>7.1.1</t>
  </si>
  <si>
    <t>Access rates are only considered if the primary source of lighting is the local electricity provider, solar systems, mini-grids and stand-alone systems. Sources such as generators, candles, batteries, etc., are not considered due to their limited working capacities and since they are usually kept as backup sources for lighting.</t>
  </si>
  <si>
    <t>SI_COV_CHLD</t>
  </si>
  <si>
    <t>Social protection and economic empowerment | Social safety nets</t>
  </si>
  <si>
    <t>Child cash benefits</t>
  </si>
  <si>
    <t>Proportion of children/households receiving child/family cash benefit, both sexes combined (%)</t>
  </si>
  <si>
    <t>Proportion of children covered by social protection benefits: ratio of children/households receiving child or family cash benefits to the total number of children/households with children. 
The indicator reflects the proportion of children effectively covered by a social protection system, including social protection floors. Effective coverage of social protection is measured by the number of people who are either actively contributing to a social insurance scheme or receiving benefits (contributory or non-contributory).</t>
  </si>
  <si>
    <t>ILO, through the Global SDG Indicators Database.</t>
  </si>
  <si>
    <t>1.3.1</t>
  </si>
  <si>
    <t>2016-2019</t>
  </si>
  <si>
    <t>GOV_XPD_SSN</t>
  </si>
  <si>
    <t>SSN spending</t>
  </si>
  <si>
    <t>Annual SSN spending, total (as % of GDP)</t>
  </si>
  <si>
    <t>Total annual spending on social safety nets includes spending on conditional and unconditional cash transfers, social pension, school feeding, public works, food and in-kind, fee waivers and other social assistance. The total annual spending is expressed as percentage of GDP.</t>
  </si>
  <si>
    <t>World Bank ASPIRE (Atlas of Social Protection: Indicators of Resilience and Equity)</t>
  </si>
  <si>
    <r>
      <rPr>
        <sz val="10"/>
        <color theme="5" tint="-0.249977111117893"/>
        <rFont val="Calibri"/>
        <family val="2"/>
        <scheme val="minor"/>
      </rPr>
      <t>2010-</t>
    </r>
    <r>
      <rPr>
        <sz val="10"/>
        <color theme="1"/>
        <rFont val="Calibri"/>
        <family val="2"/>
        <scheme val="minor"/>
      </rPr>
      <t>2019</t>
    </r>
  </si>
  <si>
    <t>World Bank ASPIRE Social Expenditure indicators</t>
  </si>
  <si>
    <t>fin24b.t.a</t>
  </si>
  <si>
    <t>Social protection and economic empowerment | Financial inclusion</t>
  </si>
  <si>
    <t>Lacking emergency funds</t>
  </si>
  <si>
    <t>Coming up with emergency funds: not possible (% age 15+)</t>
  </si>
  <si>
    <t>The percentage of respondents who report that in case of an emergency it is not possible for them to come up with 1/20 of gross national income (GNI) per capita in local currency within the next month.</t>
  </si>
  <si>
    <t>World Bank Global Findex database</t>
  </si>
  <si>
    <t>% age 15+</t>
  </si>
  <si>
    <t>World Bank, Global Financial Inclusion (Findex) database</t>
  </si>
  <si>
    <t>account.t.d</t>
  </si>
  <si>
    <t>Access to money services</t>
  </si>
  <si>
    <t>The percentage of adults (ages 15+) who report having an account (by themselves or together with someone else) at a bank or another type of financial institution or personally using a mobile money service in the past 12 months.</t>
  </si>
  <si>
    <t>SH_ACS_DMP</t>
  </si>
  <si>
    <t>ED_OFST</t>
  </si>
  <si>
    <t>POV_INEQ</t>
  </si>
  <si>
    <t>COM_ASSETS</t>
  </si>
  <si>
    <t>SSN_XPD_COV</t>
  </si>
  <si>
    <t>Social protection and economic empowerment</t>
  </si>
  <si>
    <t>Social safety nets</t>
  </si>
  <si>
    <t>FIN_ACS</t>
  </si>
  <si>
    <t>Financial inclusion</t>
  </si>
  <si>
    <t>SOC_PROT</t>
  </si>
  <si>
    <t>WASH</t>
  </si>
  <si>
    <t>Governance</t>
  </si>
  <si>
    <t>Displacement and affected people</t>
  </si>
  <si>
    <t>POP_T</t>
  </si>
  <si>
    <t>Population</t>
  </si>
  <si>
    <t>Total population WPP</t>
  </si>
  <si>
    <t>Total population, both sexes combined</t>
  </si>
  <si>
    <t>De facto population in a country as of 1 July of the year indicated. Standard estimates from the medium variant of World Population Prospects 2019</t>
  </si>
  <si>
    <t>UN World Population Prospects</t>
  </si>
  <si>
    <t>WPP Data Query</t>
  </si>
  <si>
    <t>United Nations, Department of Economic and Social Affairs, Population Division (2019). World Population Prospects 2019, custom data acquired via website.</t>
  </si>
  <si>
    <t>U18_P</t>
  </si>
  <si>
    <t>Children U18 WPP (%)</t>
  </si>
  <si>
    <t>Percentage of child population under 18, both sexes combined</t>
  </si>
  <si>
    <t>Proportion of population under 18 from the medium variant of World Population Prospects 2019</t>
  </si>
  <si>
    <t>U20_T</t>
  </si>
  <si>
    <t>Children U20 WPP (N)</t>
  </si>
  <si>
    <t>Number of people under 20, both sexes combined</t>
  </si>
  <si>
    <t>Number of people under 20 from the medium variant of World Population Prospects 2019</t>
  </si>
  <si>
    <t>GPWPOP_T</t>
  </si>
  <si>
    <t>Total population GPW</t>
  </si>
  <si>
    <t>Total population counts adjusted to match the 2020 estimates of the 2015 Revision of UN World Population Prospects Country totals</t>
  </si>
  <si>
    <t>CIESIN | Gridded Population of the World</t>
  </si>
  <si>
    <t>GPWU18_T</t>
  </si>
  <si>
    <t>Children U18 GPW</t>
  </si>
  <si>
    <t>Child population under 18, both sexes combined</t>
  </si>
  <si>
    <t>Calculated indicator</t>
  </si>
  <si>
    <t>CIESIN | Gridded Population of the World, UN World Population Prospects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</si>
</sst>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00"/>
    <numFmt numFmtId="167" formatCode="_(* #,##0_);_(* \(#,##0\);_(* &quot;-&quot;??_);_(@_)"/>
  </numFmts>
  <fonts count="75">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u/>
      <sz val="10"/>
      <name val="Calibri"/>
      <family val="2"/>
      <scheme val="minor"/>
    </font>
    <font>
      <i/>
      <sz val="10"/>
      <color theme="1"/>
      <name val="Calibri"/>
      <family val="2"/>
      <scheme val="minor"/>
    </font>
    <font>
      <sz val="10"/>
      <color rgb="FF000000"/>
      <name val="Calibri"/>
      <family val="2"/>
    </font>
    <font>
      <i/>
      <sz val="10"/>
      <color rgb="FFC00000"/>
      <name val="Calibri"/>
      <family val="2"/>
      <scheme val="minor"/>
    </font>
    <font>
      <sz val="10"/>
      <color theme="8" tint="-0.249977111117893"/>
      <name val="Calibri"/>
      <family val="2"/>
      <scheme val="minor"/>
    </font>
    <font>
      <sz val="10"/>
      <color rgb="FFC00000"/>
      <name val="Calibri"/>
      <family val="2"/>
      <scheme val="minor"/>
    </font>
    <font>
      <b/>
      <sz val="14"/>
      <color theme="9" tint="-0.249977111117893"/>
      <name val="Calibri"/>
      <family val="2"/>
      <scheme val="minor"/>
    </font>
    <font>
      <u/>
      <sz val="10"/>
      <color theme="10"/>
      <name val="Calibri"/>
      <family val="2"/>
      <scheme val="minor"/>
    </font>
    <font>
      <b/>
      <sz val="12"/>
      <color theme="0"/>
      <name val="Calibri"/>
      <family val="2"/>
      <scheme val="minor"/>
    </font>
    <font>
      <b/>
      <sz val="11"/>
      <color theme="1"/>
      <name val="Calibri"/>
      <family val="2"/>
      <scheme val="minor"/>
    </font>
    <font>
      <sz val="12"/>
      <color theme="1"/>
      <name val="Calibri"/>
      <family val="2"/>
      <scheme val="minor"/>
    </font>
    <font>
      <u/>
      <sz val="11"/>
      <color theme="10"/>
      <name val="Calibri"/>
      <family val="2"/>
      <scheme val="minor"/>
    </font>
    <font>
      <b/>
      <sz val="10"/>
      <name val="Calibri"/>
      <family val="2"/>
      <scheme val="minor"/>
    </font>
    <font>
      <b/>
      <sz val="10"/>
      <color theme="9" tint="-0.249977111117893"/>
      <name val="Calibri"/>
      <family val="2"/>
      <scheme val="minor"/>
    </font>
    <font>
      <sz val="10"/>
      <color rgb="FF7030A0"/>
      <name val="Calibri"/>
      <family val="2"/>
      <scheme val="minor"/>
    </font>
    <font>
      <b/>
      <sz val="10"/>
      <color theme="8" tint="-0.249977111117893"/>
      <name val="Calibri"/>
      <family val="2"/>
      <scheme val="minor"/>
    </font>
    <font>
      <sz val="11"/>
      <color rgb="FFFF0000"/>
      <name val="Calibri"/>
      <family val="2"/>
      <scheme val="minor"/>
    </font>
    <font>
      <b/>
      <sz val="10"/>
      <color rgb="FF000000"/>
      <name val="Calibri"/>
      <family val="2"/>
      <scheme val="minor"/>
    </font>
    <font>
      <sz val="10"/>
      <color rgb="FF000000"/>
      <name val="Calibri"/>
      <family val="2"/>
      <scheme val="minor"/>
    </font>
    <font>
      <i/>
      <sz val="10"/>
      <color rgb="FF000000"/>
      <name val="Calibri"/>
      <family val="2"/>
      <scheme val="minor"/>
    </font>
    <font>
      <sz val="10"/>
      <name val="Calibri"/>
      <family val="2"/>
    </font>
    <font>
      <sz val="10"/>
      <color theme="5" tint="-0.249977111117893"/>
      <name val="Calibri"/>
      <family val="2"/>
      <scheme val="minor"/>
    </font>
    <font>
      <sz val="11"/>
      <color rgb="FFC00000"/>
      <name val="Calibri"/>
      <family val="2"/>
      <scheme val="minor"/>
    </font>
    <font>
      <sz val="11"/>
      <color rgb="FF0070C0"/>
      <name val="Calibri"/>
      <family val="2"/>
      <scheme val="minor"/>
    </font>
    <font>
      <b/>
      <sz val="10"/>
      <color rgb="FF000000"/>
      <name val="Calibri"/>
      <family val="2"/>
    </font>
    <font>
      <sz val="10"/>
      <color theme="1"/>
      <name val="Calibri"/>
      <family val="2"/>
    </font>
    <font>
      <sz val="10"/>
      <color rgb="FFFF0000"/>
      <name val="Calibri"/>
      <family val="2"/>
    </font>
    <font>
      <sz val="8"/>
      <color rgb="FF000000"/>
      <name val="Cambria"/>
      <family val="1"/>
    </font>
    <font>
      <i/>
      <sz val="10"/>
      <name val="Calibri"/>
      <family val="2"/>
    </font>
    <font>
      <i/>
      <sz val="10"/>
      <color rgb="FF000000"/>
      <name val="Calibri"/>
      <family val="2"/>
    </font>
    <font>
      <b/>
      <sz val="8"/>
      <color rgb="FF000000"/>
      <name val="Calibri"/>
      <family val="2"/>
    </font>
    <font>
      <sz val="8"/>
      <color theme="1"/>
      <name val="Calibri"/>
      <family val="2"/>
    </font>
    <font>
      <b/>
      <sz val="8"/>
      <name val="Calibri"/>
      <family val="2"/>
    </font>
    <font>
      <sz val="9"/>
      <name val="Calibri"/>
      <family val="2"/>
    </font>
    <font>
      <sz val="8"/>
      <name val="Calibri"/>
      <family val="2"/>
    </font>
    <font>
      <sz val="8"/>
      <color rgb="FF000000"/>
      <name val="Calibri"/>
      <family val="2"/>
    </font>
    <font>
      <b/>
      <sz val="8"/>
      <color theme="1"/>
      <name val="Cambria"/>
      <family val="1"/>
    </font>
    <font>
      <sz val="8"/>
      <color theme="1"/>
      <name val="Cambria"/>
      <family val="1"/>
    </font>
    <font>
      <b/>
      <sz val="8"/>
      <color theme="1"/>
      <name val="Calibri"/>
      <family val="2"/>
    </font>
    <font>
      <b/>
      <sz val="8"/>
      <color theme="1"/>
      <name val="Calibri"/>
      <family val="2"/>
      <scheme val="minor"/>
    </font>
    <font>
      <sz val="8"/>
      <color theme="1"/>
      <name val="Calibri"/>
      <family val="2"/>
      <scheme val="minor"/>
    </font>
    <font>
      <sz val="8"/>
      <name val="Cambria"/>
      <family val="1"/>
    </font>
    <font>
      <b/>
      <sz val="10"/>
      <color theme="1"/>
      <name val="Calibri"/>
      <family val="2"/>
    </font>
    <font>
      <sz val="11"/>
      <color theme="1" tint="0.499984740745262"/>
      <name val="Calibri"/>
      <family val="2"/>
      <scheme val="minor"/>
    </font>
    <font>
      <sz val="10"/>
      <color theme="1" tint="0.499984740745262"/>
      <name val="Calibri"/>
      <family val="2"/>
      <scheme val="minor"/>
    </font>
    <font>
      <sz val="10"/>
      <name val="Arial"/>
      <family val="2"/>
    </font>
    <font>
      <b/>
      <sz val="8"/>
      <color theme="8" tint="-0.249977111117893"/>
      <name val="Calibri"/>
      <family val="2"/>
      <scheme val="minor"/>
    </font>
    <font>
      <sz val="8"/>
      <color theme="5" tint="-0.499984740745262"/>
      <name val="Calibri"/>
      <family val="2"/>
      <scheme val="minor"/>
    </font>
    <font>
      <sz val="8"/>
      <color theme="7"/>
      <name val="Calibri"/>
      <family val="2"/>
      <scheme val="minor"/>
    </font>
    <font>
      <b/>
      <sz val="8"/>
      <color rgb="FFFF0000"/>
      <name val="Calibri"/>
      <family val="2"/>
    </font>
    <font>
      <b/>
      <i/>
      <sz val="10"/>
      <name val="Calibri"/>
      <family val="2"/>
      <scheme val="minor"/>
    </font>
    <font>
      <b/>
      <i/>
      <sz val="10"/>
      <color theme="1"/>
      <name val="Calibri"/>
      <family val="2"/>
      <scheme val="minor"/>
    </font>
    <font>
      <sz val="10"/>
      <color theme="0" tint="-0.499984740745262"/>
      <name val="Calibri"/>
      <family val="2"/>
    </font>
    <font>
      <sz val="9"/>
      <color theme="0" tint="-0.499984740745262"/>
      <name val="Calibri"/>
      <family val="2"/>
    </font>
    <font>
      <b/>
      <sz val="10"/>
      <color rgb="FFFF0000"/>
      <name val="Calibri"/>
      <family val="2"/>
    </font>
    <font>
      <sz val="10"/>
      <color rgb="FFFF0000"/>
      <name val="Calibri"/>
      <family val="2"/>
      <scheme val="minor"/>
    </font>
    <font>
      <sz val="9"/>
      <color theme="1"/>
      <name val="Calibri"/>
      <family val="2"/>
      <scheme val="minor"/>
    </font>
    <font>
      <sz val="8"/>
      <color theme="1"/>
      <name val="Calibri"/>
      <family val="2"/>
    </font>
    <font>
      <sz val="8"/>
      <color rgb="FFFF0000"/>
      <name val="Calibri"/>
      <family val="2"/>
      <scheme val="minor"/>
    </font>
    <font>
      <b/>
      <sz val="8"/>
      <color rgb="FFC00000"/>
      <name val="Calibri"/>
      <family val="2"/>
      <scheme val="minor"/>
    </font>
    <font>
      <sz val="8"/>
      <color rgb="FFC00000"/>
      <name val="Calibri"/>
      <family val="2"/>
    </font>
    <font>
      <b/>
      <sz val="8"/>
      <color rgb="FFC00000"/>
      <name val="Calibri"/>
      <family val="2"/>
    </font>
    <font>
      <sz val="8"/>
      <color rgb="FF000000"/>
      <name val="Arial"/>
      <family val="2"/>
    </font>
    <font>
      <b/>
      <sz val="9"/>
      <color rgb="FF000000"/>
      <name val="Calibri"/>
      <family val="2"/>
      <scheme val="minor"/>
    </font>
    <font>
      <i/>
      <sz val="8"/>
      <name val="Calibri"/>
      <family val="2"/>
      <scheme val="minor"/>
    </font>
  </fonts>
  <fills count="55">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4B432"/>
        <bgColor rgb="FF000000"/>
      </patternFill>
    </fill>
    <fill>
      <patternFill patternType="solid">
        <fgColor rgb="FFF4B432"/>
        <bgColor indexed="64"/>
      </patternFill>
    </fill>
    <fill>
      <patternFill patternType="solid">
        <fgColor theme="5"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9E7"/>
        <bgColor rgb="FF000000"/>
      </patternFill>
    </fill>
    <fill>
      <patternFill patternType="solid">
        <fgColor rgb="FFFFF9E7"/>
        <bgColor indexed="64"/>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DDEBF7"/>
        <bgColor indexed="64"/>
      </patternFill>
    </fill>
    <fill>
      <patternFill patternType="solid">
        <fgColor rgb="FFBDD7EE"/>
        <bgColor indexed="64"/>
      </patternFill>
    </fill>
    <fill>
      <patternFill patternType="solid">
        <fgColor rgb="FFCCCCFF"/>
        <bgColor indexed="64"/>
      </patternFill>
    </fill>
    <fill>
      <patternFill patternType="solid">
        <fgColor rgb="FFFFF2CC"/>
        <bgColor indexed="64"/>
      </patternFill>
    </fill>
    <fill>
      <patternFill patternType="solid">
        <fgColor rgb="FFFFE599"/>
        <bgColor rgb="FF000000"/>
      </patternFill>
    </fill>
    <fill>
      <patternFill patternType="solid">
        <fgColor rgb="FFC5E0B3"/>
        <bgColor rgb="FF000000"/>
      </patternFill>
    </fill>
    <fill>
      <patternFill patternType="solid">
        <fgColor rgb="FFFFD966"/>
        <bgColor rgb="FF000000"/>
      </patternFill>
    </fill>
    <fill>
      <patternFill patternType="solid">
        <fgColor rgb="FFB4C6E7"/>
        <bgColor indexed="64"/>
      </patternFill>
    </fill>
    <fill>
      <patternFill patternType="solid">
        <fgColor rgb="FF00B0F0"/>
        <bgColor rgb="FF000000"/>
      </patternFill>
    </fill>
    <fill>
      <patternFill patternType="solid">
        <fgColor rgb="FF8EAADB"/>
        <bgColor rgb="FF000000"/>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rgb="FFFFF2CC"/>
        <bgColor rgb="FF000000"/>
      </patternFill>
    </fill>
    <fill>
      <patternFill patternType="solid">
        <fgColor rgb="FFFFFF00"/>
        <bgColor indexed="64"/>
      </patternFill>
    </fill>
    <fill>
      <patternFill patternType="solid">
        <fgColor theme="4" tint="0.39997558519241921"/>
        <bgColor indexed="64"/>
      </patternFill>
    </fill>
    <fill>
      <patternFill patternType="solid">
        <fgColor rgb="FFBDD7EE"/>
        <bgColor rgb="FF000000"/>
      </patternFill>
    </fill>
    <fill>
      <patternFill patternType="solid">
        <fgColor rgb="FFE2EFDA"/>
        <bgColor indexed="64"/>
      </patternFill>
    </fill>
    <fill>
      <patternFill patternType="solid">
        <fgColor rgb="FFFFE699"/>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8" tint="0.79998168889431442"/>
        <bgColor rgb="FF000000"/>
      </patternFill>
    </fill>
    <fill>
      <patternFill patternType="solid">
        <fgColor theme="5"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ABE9FF"/>
        <bgColor indexed="64"/>
      </patternFill>
    </fill>
    <fill>
      <patternFill patternType="solid">
        <fgColor rgb="FF85DFFF"/>
        <bgColor indexed="64"/>
      </patternFill>
    </fill>
    <fill>
      <patternFill patternType="solid">
        <fgColor rgb="FF85DFFF"/>
        <bgColor rgb="FF000000"/>
      </patternFill>
    </fill>
    <fill>
      <patternFill patternType="solid">
        <fgColor rgb="FFD9F5FF"/>
        <bgColor indexed="64"/>
      </patternFill>
    </fill>
    <fill>
      <patternFill patternType="solid">
        <fgColor rgb="FFE7F9FF"/>
        <bgColor indexed="64"/>
      </patternFill>
    </fill>
    <fill>
      <patternFill patternType="solid">
        <fgColor theme="8"/>
        <bgColor indexed="64"/>
      </patternFill>
    </fill>
    <fill>
      <patternFill patternType="solid">
        <fgColor rgb="FF7030A0"/>
        <bgColor indexed="64"/>
      </patternFill>
    </fill>
    <fill>
      <patternFill patternType="solid">
        <fgColor rgb="FFF4B084"/>
        <bgColor rgb="FF000000"/>
      </patternFill>
    </fill>
    <fill>
      <patternFill patternType="solid">
        <fgColor rgb="FFB07AD8"/>
        <bgColor indexed="64"/>
      </patternFill>
    </fill>
    <fill>
      <patternFill patternType="solid">
        <fgColor rgb="FFD7C3DE"/>
        <bgColor rgb="FF000000"/>
      </patternFill>
    </fill>
    <fill>
      <patternFill patternType="solid">
        <fgColor rgb="FF00B050"/>
        <bgColor rgb="FF000000"/>
      </patternFill>
    </fill>
    <fill>
      <patternFill patternType="solid">
        <fgColor rgb="FFFFE699"/>
        <bgColor rgb="FF000000"/>
      </patternFill>
    </fill>
  </fills>
  <borders count="5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2" tint="-0.249977111117893"/>
      </left>
      <right style="thin">
        <color theme="2" tint="-0.249977111117893"/>
      </right>
      <top style="thin">
        <color theme="2" tint="-0.249977111117893"/>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BFBFBF"/>
      </left>
      <right style="thin">
        <color rgb="FFBFBFBF"/>
      </right>
      <top style="thin">
        <color rgb="FFBFBFBF"/>
      </top>
      <bottom style="thin">
        <color rgb="FFBFBFBF"/>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bottom/>
      <diagonal/>
    </border>
    <border>
      <left style="thin">
        <color rgb="FF000000"/>
      </left>
      <right/>
      <top/>
      <bottom style="thin">
        <color indexed="64"/>
      </bottom>
      <diagonal/>
    </border>
    <border>
      <left/>
      <right/>
      <top/>
      <bottom style="thin">
        <color indexed="64"/>
      </bottom>
      <diagonal/>
    </border>
    <border>
      <left/>
      <right/>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rgb="FFAEAAAA"/>
      </left>
      <right style="thin">
        <color rgb="FFAEAAAA"/>
      </right>
      <top style="thin">
        <color rgb="FFAEAAAA"/>
      </top>
      <bottom style="thin">
        <color rgb="FFAEAAAA"/>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right style="thin">
        <color theme="0" tint="-0.34998626667073579"/>
      </right>
      <top/>
      <bottom style="thin">
        <color theme="0" tint="-0.34998626667073579"/>
      </bottom>
      <diagonal/>
    </border>
    <border>
      <left style="thin">
        <color rgb="FFAEAAAA"/>
      </left>
      <right style="thin">
        <color rgb="FFAEAAAA"/>
      </right>
      <top/>
      <bottom style="thin">
        <color rgb="FFAEAAAA"/>
      </bottom>
      <diagonal/>
    </border>
    <border>
      <left style="thin">
        <color indexed="64"/>
      </left>
      <right/>
      <top/>
      <bottom style="thin">
        <color indexed="64"/>
      </bottom>
      <diagonal/>
    </border>
    <border>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s>
  <cellStyleXfs count="12">
    <xf numFmtId="0" fontId="0" fillId="0" borderId="0"/>
    <xf numFmtId="0" fontId="5" fillId="0" borderId="0" applyNumberFormat="0" applyFill="0" applyBorder="0" applyAlignment="0" applyProtection="0"/>
    <xf numFmtId="0" fontId="4" fillId="0" borderId="0"/>
    <xf numFmtId="0" fontId="21" fillId="0" borderId="0" applyNumberFormat="0" applyFill="0" applyBorder="0" applyAlignment="0" applyProtection="0"/>
    <xf numFmtId="164" fontId="4" fillId="0" borderId="0" applyFont="0" applyFill="0" applyBorder="0" applyAlignment="0" applyProtection="0"/>
    <xf numFmtId="0" fontId="20" fillId="0" borderId="0"/>
    <xf numFmtId="0" fontId="3" fillId="0" borderId="0"/>
    <xf numFmtId="0" fontId="2" fillId="0" borderId="0"/>
    <xf numFmtId="9" fontId="20" fillId="0" borderId="0" applyFont="0" applyFill="0" applyBorder="0" applyAlignment="0" applyProtection="0"/>
    <xf numFmtId="0" fontId="55" fillId="0" borderId="0"/>
    <xf numFmtId="164" fontId="20" fillId="0" borderId="0" applyFont="0" applyFill="0" applyBorder="0" applyAlignment="0" applyProtection="0"/>
    <xf numFmtId="0" fontId="1" fillId="0" borderId="0"/>
  </cellStyleXfs>
  <cellXfs count="513">
    <xf numFmtId="0" fontId="0" fillId="0" borderId="0" xfId="0"/>
    <xf numFmtId="0" fontId="7" fillId="0" borderId="0" xfId="0" applyFont="1" applyAlignment="1">
      <alignment horizontal="left" vertical="top"/>
    </xf>
    <xf numFmtId="0" fontId="7" fillId="0" borderId="0" xfId="0" applyFont="1"/>
    <xf numFmtId="0" fontId="7" fillId="0" borderId="0" xfId="0" applyFont="1" applyAlignment="1">
      <alignment vertical="top"/>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10" fillId="0" borderId="1" xfId="1" applyFont="1" applyBorder="1" applyAlignment="1">
      <alignment horizontal="left" vertical="top" wrapText="1"/>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8" fillId="0" borderId="2" xfId="0" applyFont="1" applyBorder="1" applyAlignment="1">
      <alignment horizontal="left" vertical="top" wrapText="1"/>
    </xf>
    <xf numFmtId="0" fontId="7" fillId="2" borderId="1" xfId="0" applyFont="1" applyFill="1" applyBorder="1" applyAlignment="1">
      <alignment horizontal="left" vertical="top" wrapText="1"/>
    </xf>
    <xf numFmtId="0" fontId="9" fillId="0" borderId="1" xfId="0" applyFont="1" applyBorder="1" applyAlignment="1">
      <alignment horizontal="left" vertical="top"/>
    </xf>
    <xf numFmtId="0" fontId="19" fillId="0" borderId="0" xfId="0" applyFont="1"/>
    <xf numFmtId="0" fontId="16" fillId="0" borderId="0" xfId="0" applyFont="1" applyAlignment="1">
      <alignment horizontal="left" vertical="top" wrapText="1"/>
    </xf>
    <xf numFmtId="0" fontId="4" fillId="0" borderId="0" xfId="2" applyAlignment="1">
      <alignment vertical="top"/>
    </xf>
    <xf numFmtId="0" fontId="4" fillId="0" borderId="1" xfId="2" applyBorder="1" applyAlignment="1">
      <alignment vertical="top"/>
    </xf>
    <xf numFmtId="3" fontId="4" fillId="0" borderId="0" xfId="2" applyNumberFormat="1" applyAlignment="1">
      <alignment vertical="top"/>
    </xf>
    <xf numFmtId="0" fontId="4" fillId="11" borderId="1" xfId="2" applyFill="1" applyBorder="1" applyAlignment="1">
      <alignment vertical="top"/>
    </xf>
    <xf numFmtId="0" fontId="22" fillId="3" borderId="1" xfId="0" applyFont="1" applyFill="1" applyBorder="1" applyAlignment="1">
      <alignment horizontal="left" vertical="top" wrapText="1"/>
    </xf>
    <xf numFmtId="0" fontId="7" fillId="0" borderId="0" xfId="0" applyFont="1" applyAlignment="1">
      <alignment vertical="top" wrapText="1"/>
    </xf>
    <xf numFmtId="0" fontId="9" fillId="0" borderId="1" xfId="0" quotePrefix="1" applyFont="1" applyBorder="1" applyAlignment="1">
      <alignment horizontal="left" vertical="top" wrapText="1"/>
    </xf>
    <xf numFmtId="0" fontId="7" fillId="0" borderId="0" xfId="0" applyFont="1" applyAlignment="1">
      <alignment horizontal="left" vertical="top" wrapText="1"/>
    </xf>
    <xf numFmtId="0" fontId="26" fillId="0" borderId="1" xfId="2" applyFont="1" applyBorder="1" applyAlignment="1">
      <alignment vertical="top"/>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17" fillId="0" borderId="1" xfId="1" applyFont="1" applyBorder="1" applyAlignment="1">
      <alignment horizontal="left" vertical="top"/>
    </xf>
    <xf numFmtId="0" fontId="14" fillId="2" borderId="1" xfId="0" applyFont="1" applyFill="1" applyBorder="1" applyAlignment="1">
      <alignment horizontal="left" vertical="top" wrapText="1"/>
    </xf>
    <xf numFmtId="0" fontId="9" fillId="11" borderId="1" xfId="0" applyFont="1" applyFill="1" applyBorder="1" applyAlignment="1">
      <alignment horizontal="left" vertical="top" wrapText="1"/>
    </xf>
    <xf numFmtId="0" fontId="9" fillId="11" borderId="6" xfId="0" applyFont="1" applyFill="1" applyBorder="1" applyAlignment="1">
      <alignment horizontal="left" vertical="top" wrapText="1"/>
    </xf>
    <xf numFmtId="0" fontId="22" fillId="14" borderId="1" xfId="0" applyFont="1" applyFill="1" applyBorder="1" applyAlignment="1">
      <alignment horizontal="left" vertical="top" wrapText="1"/>
    </xf>
    <xf numFmtId="0" fontId="17" fillId="0" borderId="7" xfId="1" applyFont="1" applyBorder="1" applyAlignment="1">
      <alignment horizontal="left" vertical="top" wrapText="1"/>
    </xf>
    <xf numFmtId="0" fontId="17" fillId="0" borderId="8" xfId="1" applyFont="1" applyBorder="1" applyAlignment="1">
      <alignment horizontal="left" vertical="top"/>
    </xf>
    <xf numFmtId="0" fontId="27" fillId="0" borderId="0" xfId="7" applyFont="1" applyAlignment="1">
      <alignment horizontal="left" vertical="top" wrapText="1"/>
    </xf>
    <xf numFmtId="0" fontId="27" fillId="0" borderId="0" xfId="7" applyFont="1" applyAlignment="1">
      <alignment vertical="top" wrapText="1"/>
    </xf>
    <xf numFmtId="0" fontId="11" fillId="0" borderId="9" xfId="7" applyFont="1" applyBorder="1" applyAlignment="1">
      <alignment vertical="top" wrapText="1"/>
    </xf>
    <xf numFmtId="0" fontId="11" fillId="0" borderId="9" xfId="7" applyFont="1" applyBorder="1" applyAlignment="1">
      <alignment horizontal="left" vertical="top" wrapText="1"/>
    </xf>
    <xf numFmtId="0" fontId="2" fillId="0" borderId="0" xfId="7" applyAlignment="1">
      <alignment vertical="top"/>
    </xf>
    <xf numFmtId="0" fontId="7" fillId="0" borderId="10" xfId="7" applyFont="1" applyBorder="1" applyAlignment="1">
      <alignment vertical="top" wrapText="1"/>
    </xf>
    <xf numFmtId="0" fontId="12" fillId="6" borderId="10" xfId="7" applyFont="1" applyFill="1" applyBorder="1" applyAlignment="1">
      <alignment vertical="top" wrapText="1"/>
    </xf>
    <xf numFmtId="0" fontId="11" fillId="0" borderId="10" xfId="7" applyFont="1" applyBorder="1" applyAlignment="1">
      <alignment vertical="top" wrapText="1"/>
    </xf>
    <xf numFmtId="0" fontId="7" fillId="11" borderId="10" xfId="7" applyFont="1" applyFill="1" applyBorder="1" applyAlignment="1">
      <alignment vertical="top" wrapText="1"/>
    </xf>
    <xf numFmtId="0" fontId="7" fillId="0" borderId="10" xfId="7" applyFont="1" applyBorder="1" applyAlignment="1">
      <alignment vertical="top"/>
    </xf>
    <xf numFmtId="0" fontId="7" fillId="0" borderId="10" xfId="7" applyFont="1" applyBorder="1" applyAlignment="1">
      <alignment horizontal="left" vertical="top" wrapText="1"/>
    </xf>
    <xf numFmtId="0" fontId="12" fillId="15" borderId="10" xfId="7" applyFont="1" applyFill="1" applyBorder="1" applyAlignment="1">
      <alignment vertical="top"/>
    </xf>
    <xf numFmtId="0" fontId="7" fillId="7" borderId="10" xfId="7" applyFont="1" applyFill="1" applyBorder="1" applyAlignment="1">
      <alignment vertical="top"/>
    </xf>
    <xf numFmtId="0" fontId="12" fillId="15" borderId="10" xfId="7" applyFont="1" applyFill="1" applyBorder="1" applyAlignment="1">
      <alignment vertical="top" wrapText="1"/>
    </xf>
    <xf numFmtId="0" fontId="7" fillId="8" borderId="10" xfId="7" applyFont="1" applyFill="1" applyBorder="1" applyAlignment="1">
      <alignment vertical="top" wrapText="1"/>
    </xf>
    <xf numFmtId="0" fontId="7" fillId="16" borderId="10" xfId="7" applyFont="1" applyFill="1" applyBorder="1" applyAlignment="1">
      <alignment vertical="top" wrapText="1"/>
    </xf>
    <xf numFmtId="0" fontId="28" fillId="16" borderId="10" xfId="7" applyFont="1" applyFill="1" applyBorder="1" applyAlignment="1">
      <alignment horizontal="left" vertical="top" wrapText="1"/>
    </xf>
    <xf numFmtId="0" fontId="17" fillId="0" borderId="10" xfId="3" applyFont="1" applyBorder="1" applyAlignment="1">
      <alignment vertical="top" wrapText="1"/>
    </xf>
    <xf numFmtId="0" fontId="9" fillId="0" borderId="10" xfId="7" applyFont="1" applyBorder="1" applyAlignment="1">
      <alignment vertical="top" wrapText="1"/>
    </xf>
    <xf numFmtId="0" fontId="2" fillId="11" borderId="10" xfId="7" applyFill="1" applyBorder="1"/>
    <xf numFmtId="0" fontId="2" fillId="0" borderId="10" xfId="7" applyBorder="1"/>
    <xf numFmtId="0" fontId="2" fillId="0" borderId="0" xfId="7"/>
    <xf numFmtId="0" fontId="15" fillId="11" borderId="10" xfId="7" applyFont="1" applyFill="1" applyBorder="1" applyAlignment="1">
      <alignment vertical="top" wrapText="1"/>
    </xf>
    <xf numFmtId="0" fontId="28" fillId="0" borderId="10" xfId="7" applyFont="1" applyBorder="1" applyAlignment="1">
      <alignment horizontal="left" vertical="top" wrapText="1"/>
    </xf>
    <xf numFmtId="0" fontId="9" fillId="0" borderId="10" xfId="7" applyFont="1" applyBorder="1" applyAlignment="1">
      <alignment horizontal="left" vertical="top" wrapText="1"/>
    </xf>
    <xf numFmtId="0" fontId="11" fillId="11" borderId="10" xfId="7" applyFont="1" applyFill="1" applyBorder="1" applyAlignment="1">
      <alignment vertical="top"/>
    </xf>
    <xf numFmtId="0" fontId="7" fillId="0" borderId="10" xfId="7" applyFont="1" applyBorder="1" applyAlignment="1">
      <alignment horizontal="right" vertical="top" wrapText="1"/>
    </xf>
    <xf numFmtId="0" fontId="28" fillId="0" borderId="0" xfId="7" applyFont="1" applyAlignment="1">
      <alignment vertical="top" wrapText="1"/>
    </xf>
    <xf numFmtId="0" fontId="7" fillId="11" borderId="0" xfId="7" applyFont="1" applyFill="1" applyAlignment="1">
      <alignment vertical="top" wrapText="1"/>
    </xf>
    <xf numFmtId="0" fontId="9" fillId="16" borderId="10" xfId="7" applyFont="1" applyFill="1" applyBorder="1" applyAlignment="1">
      <alignment vertical="top" wrapText="1"/>
    </xf>
    <xf numFmtId="0" fontId="9" fillId="8" borderId="10" xfId="7" applyFont="1" applyFill="1" applyBorder="1" applyAlignment="1">
      <alignment vertical="top" wrapText="1"/>
    </xf>
    <xf numFmtId="0" fontId="9" fillId="16" borderId="10" xfId="7" applyFont="1" applyFill="1" applyBorder="1" applyAlignment="1">
      <alignment horizontal="left" vertical="top" wrapText="1"/>
    </xf>
    <xf numFmtId="0" fontId="7" fillId="16" borderId="10" xfId="7" applyFont="1" applyFill="1" applyBorder="1" applyAlignment="1">
      <alignment vertical="top"/>
    </xf>
    <xf numFmtId="0" fontId="7" fillId="11" borderId="10" xfId="7" applyFont="1" applyFill="1" applyBorder="1" applyAlignment="1">
      <alignment vertical="top"/>
    </xf>
    <xf numFmtId="0" fontId="2" fillId="0" borderId="10" xfId="7" applyBorder="1" applyAlignment="1">
      <alignment vertical="top"/>
    </xf>
    <xf numFmtId="0" fontId="9" fillId="11" borderId="10" xfId="7" applyFont="1" applyFill="1" applyBorder="1" applyAlignment="1">
      <alignment vertical="top" wrapText="1"/>
    </xf>
    <xf numFmtId="0" fontId="30" fillId="17" borderId="0" xfId="7" applyFont="1" applyFill="1" applyAlignment="1">
      <alignment vertical="top"/>
    </xf>
    <xf numFmtId="0" fontId="7" fillId="14" borderId="10" xfId="7" applyFont="1" applyFill="1" applyBorder="1" applyAlignment="1">
      <alignment vertical="top"/>
    </xf>
    <xf numFmtId="0" fontId="7" fillId="14" borderId="10" xfId="7" applyFont="1" applyFill="1" applyBorder="1" applyAlignment="1">
      <alignment vertical="top" wrapText="1"/>
    </xf>
    <xf numFmtId="0" fontId="30" fillId="17" borderId="0" xfId="7" applyFont="1" applyFill="1" applyAlignment="1">
      <alignment vertical="top" wrapText="1"/>
    </xf>
    <xf numFmtId="0" fontId="7" fillId="16" borderId="11" xfId="7" applyFont="1" applyFill="1" applyBorder="1" applyAlignment="1">
      <alignment vertical="top" wrapText="1"/>
    </xf>
    <xf numFmtId="0" fontId="7" fillId="7" borderId="12" xfId="7" applyFont="1" applyFill="1" applyBorder="1" applyAlignment="1">
      <alignment vertical="top"/>
    </xf>
    <xf numFmtId="0" fontId="7" fillId="0" borderId="12" xfId="7" applyFont="1" applyBorder="1" applyAlignment="1">
      <alignment vertical="top" wrapText="1"/>
    </xf>
    <xf numFmtId="0" fontId="7" fillId="16" borderId="13" xfId="7" applyFont="1" applyFill="1" applyBorder="1" applyAlignment="1">
      <alignment vertical="top" wrapText="1"/>
    </xf>
    <xf numFmtId="0" fontId="12" fillId="18" borderId="14" xfId="7" applyFont="1" applyFill="1" applyBorder="1" applyAlignment="1">
      <alignment vertical="top"/>
    </xf>
    <xf numFmtId="0" fontId="7" fillId="7" borderId="15" xfId="7" applyFont="1" applyFill="1" applyBorder="1" applyAlignment="1">
      <alignment vertical="top"/>
    </xf>
    <xf numFmtId="0" fontId="7" fillId="0" borderId="15" xfId="7" applyFont="1" applyBorder="1" applyAlignment="1">
      <alignment vertical="top" wrapText="1"/>
    </xf>
    <xf numFmtId="0" fontId="12" fillId="18" borderId="15" xfId="7" applyFont="1" applyFill="1" applyBorder="1" applyAlignment="1">
      <alignment vertical="top"/>
    </xf>
    <xf numFmtId="0" fontId="12" fillId="18" borderId="16" xfId="7" applyFont="1" applyFill="1" applyBorder="1" applyAlignment="1">
      <alignment vertical="top"/>
    </xf>
    <xf numFmtId="0" fontId="30" fillId="17" borderId="14" xfId="7" applyFont="1" applyFill="1" applyBorder="1" applyAlignment="1">
      <alignment vertical="top" wrapText="1"/>
    </xf>
    <xf numFmtId="0" fontId="30" fillId="17" borderId="15" xfId="7" applyFont="1" applyFill="1" applyBorder="1" applyAlignment="1">
      <alignment vertical="top"/>
    </xf>
    <xf numFmtId="0" fontId="7" fillId="0" borderId="15" xfId="7" applyFont="1" applyBorder="1" applyAlignment="1">
      <alignment vertical="top"/>
    </xf>
    <xf numFmtId="0" fontId="30" fillId="17" borderId="16" xfId="7" applyFont="1" applyFill="1" applyBorder="1" applyAlignment="1">
      <alignment vertical="top" wrapText="1"/>
    </xf>
    <xf numFmtId="0" fontId="7" fillId="16" borderId="17" xfId="7" applyFont="1" applyFill="1" applyBorder="1" applyAlignment="1">
      <alignment vertical="top" wrapText="1"/>
    </xf>
    <xf numFmtId="0" fontId="7" fillId="16" borderId="16" xfId="7" applyFont="1" applyFill="1" applyBorder="1" applyAlignment="1">
      <alignment vertical="top" wrapText="1"/>
    </xf>
    <xf numFmtId="0" fontId="12" fillId="18" borderId="15" xfId="7" applyFont="1" applyFill="1" applyBorder="1" applyAlignment="1">
      <alignment vertical="top" wrapText="1"/>
    </xf>
    <xf numFmtId="0" fontId="7" fillId="0" borderId="10" xfId="7" applyFont="1" applyBorder="1" applyAlignment="1">
      <alignment wrapText="1"/>
    </xf>
    <xf numFmtId="0" fontId="7" fillId="0" borderId="10" xfId="7" applyFont="1" applyBorder="1"/>
    <xf numFmtId="0" fontId="2" fillId="0" borderId="10" xfId="7" applyBorder="1" applyAlignment="1">
      <alignment horizontal="left" vertical="top"/>
    </xf>
    <xf numFmtId="0" fontId="30" fillId="17" borderId="18" xfId="7" applyFont="1" applyFill="1" applyBorder="1" applyAlignment="1">
      <alignment vertical="top" wrapText="1"/>
    </xf>
    <xf numFmtId="0" fontId="7" fillId="7" borderId="19" xfId="7" applyFont="1" applyFill="1" applyBorder="1" applyAlignment="1">
      <alignment vertical="top"/>
    </xf>
    <xf numFmtId="0" fontId="30" fillId="17" borderId="19" xfId="7" applyFont="1" applyFill="1" applyBorder="1" applyAlignment="1">
      <alignment vertical="top"/>
    </xf>
    <xf numFmtId="0" fontId="7" fillId="0" borderId="19" xfId="7" applyFont="1" applyBorder="1" applyAlignment="1">
      <alignment vertical="top"/>
    </xf>
    <xf numFmtId="0" fontId="30" fillId="17" borderId="20" xfId="7" applyFont="1" applyFill="1" applyBorder="1" applyAlignment="1">
      <alignment vertical="top" wrapText="1"/>
    </xf>
    <xf numFmtId="0" fontId="28" fillId="0" borderId="10" xfId="7" applyFont="1" applyBorder="1" applyAlignment="1">
      <alignment vertical="top" wrapText="1"/>
    </xf>
    <xf numFmtId="0" fontId="9" fillId="4" borderId="10" xfId="7" applyFont="1" applyFill="1" applyBorder="1" applyAlignment="1">
      <alignment horizontal="left" vertical="top" wrapText="1"/>
    </xf>
    <xf numFmtId="0" fontId="28" fillId="11" borderId="10" xfId="7" applyFont="1" applyFill="1" applyBorder="1" applyAlignment="1">
      <alignment vertical="top" wrapText="1"/>
    </xf>
    <xf numFmtId="0" fontId="2" fillId="0" borderId="10" xfId="7" applyBorder="1" applyAlignment="1">
      <alignment vertical="top" wrapText="1"/>
    </xf>
    <xf numFmtId="0" fontId="2" fillId="0" borderId="0" xfId="7" applyAlignment="1">
      <alignment vertical="top" wrapText="1"/>
    </xf>
    <xf numFmtId="0" fontId="9" fillId="0" borderId="0" xfId="7" applyFont="1" applyAlignment="1">
      <alignment vertical="top" wrapText="1"/>
    </xf>
    <xf numFmtId="0" fontId="21" fillId="0" borderId="0" xfId="3" applyAlignment="1">
      <alignment vertical="top"/>
    </xf>
    <xf numFmtId="0" fontId="31" fillId="0" borderId="10" xfId="7" applyFont="1" applyBorder="1" applyAlignment="1">
      <alignment horizontal="right" vertical="top" wrapText="1"/>
    </xf>
    <xf numFmtId="0" fontId="17" fillId="0" borderId="10" xfId="3" applyFont="1" applyFill="1" applyBorder="1" applyAlignment="1">
      <alignment vertical="top" wrapText="1"/>
    </xf>
    <xf numFmtId="0" fontId="28" fillId="4" borderId="10" xfId="7" applyFont="1" applyFill="1" applyBorder="1" applyAlignment="1">
      <alignment vertical="top" wrapText="1"/>
    </xf>
    <xf numFmtId="0" fontId="28" fillId="3" borderId="10" xfId="7" applyFont="1" applyFill="1" applyBorder="1" applyAlignment="1">
      <alignment vertical="top" wrapText="1"/>
    </xf>
    <xf numFmtId="0" fontId="28" fillId="19" borderId="10" xfId="7" applyFont="1" applyFill="1" applyBorder="1" applyAlignment="1">
      <alignment vertical="top" wrapText="1"/>
    </xf>
    <xf numFmtId="0" fontId="28" fillId="0" borderId="10" xfId="7" applyFont="1" applyBorder="1" applyAlignment="1">
      <alignment horizontal="left" vertical="top"/>
    </xf>
    <xf numFmtId="0" fontId="28" fillId="0" borderId="10" xfId="7" applyFont="1" applyBorder="1" applyAlignment="1">
      <alignment vertical="top"/>
    </xf>
    <xf numFmtId="0" fontId="28" fillId="11" borderId="10" xfId="7" applyFont="1" applyFill="1" applyBorder="1" applyAlignment="1">
      <alignment vertical="top"/>
    </xf>
    <xf numFmtId="0" fontId="28" fillId="0" borderId="10" xfId="7" applyFont="1" applyBorder="1" applyAlignment="1">
      <alignment horizontal="right" vertical="top"/>
    </xf>
    <xf numFmtId="0" fontId="17" fillId="0" borderId="10" xfId="3" applyFont="1" applyBorder="1" applyAlignment="1">
      <alignment horizontal="left" vertical="top" wrapText="1"/>
    </xf>
    <xf numFmtId="0" fontId="28" fillId="20" borderId="10" xfId="7" applyFont="1" applyFill="1" applyBorder="1" applyAlignment="1">
      <alignment vertical="top" wrapText="1"/>
    </xf>
    <xf numFmtId="0" fontId="9" fillId="3" borderId="10" xfId="7" applyFont="1" applyFill="1" applyBorder="1" applyAlignment="1">
      <alignment vertical="top" wrapText="1"/>
    </xf>
    <xf numFmtId="0" fontId="15" fillId="3" borderId="10" xfId="7" applyFont="1" applyFill="1" applyBorder="1" applyAlignment="1">
      <alignment vertical="top" wrapText="1"/>
    </xf>
    <xf numFmtId="0" fontId="28" fillId="5" borderId="10" xfId="7" applyFont="1" applyFill="1" applyBorder="1" applyAlignment="1">
      <alignment vertical="top" wrapText="1"/>
    </xf>
    <xf numFmtId="0" fontId="9" fillId="20" borderId="10" xfId="7" applyFont="1" applyFill="1" applyBorder="1" applyAlignment="1">
      <alignment vertical="top" wrapText="1"/>
    </xf>
    <xf numFmtId="0" fontId="15" fillId="20" borderId="10" xfId="7" applyFont="1" applyFill="1" applyBorder="1" applyAlignment="1">
      <alignment vertical="top" wrapText="1"/>
    </xf>
    <xf numFmtId="0" fontId="9" fillId="4" borderId="10" xfId="7" applyFont="1" applyFill="1" applyBorder="1" applyAlignment="1">
      <alignment vertical="top" wrapText="1"/>
    </xf>
    <xf numFmtId="0" fontId="15" fillId="4" borderId="10" xfId="7" applyFont="1" applyFill="1" applyBorder="1" applyAlignment="1">
      <alignment vertical="top" wrapText="1"/>
    </xf>
    <xf numFmtId="0" fontId="28" fillId="8" borderId="10" xfId="7" applyFont="1" applyFill="1" applyBorder="1" applyAlignment="1">
      <alignment vertical="top" wrapText="1"/>
    </xf>
    <xf numFmtId="0" fontId="29" fillId="11" borderId="10" xfId="7" applyFont="1" applyFill="1" applyBorder="1" applyAlignment="1">
      <alignment vertical="top" wrapText="1"/>
    </xf>
    <xf numFmtId="0" fontId="17" fillId="0" borderId="10" xfId="3" applyFont="1" applyFill="1" applyBorder="1" applyAlignment="1">
      <alignment vertical="top"/>
    </xf>
    <xf numFmtId="0" fontId="9" fillId="8" borderId="10" xfId="7" applyFont="1" applyFill="1" applyBorder="1" applyAlignment="1">
      <alignment horizontal="left" vertical="top" wrapText="1"/>
    </xf>
    <xf numFmtId="0" fontId="32" fillId="0" borderId="10" xfId="7" applyFont="1" applyBorder="1" applyAlignment="1">
      <alignment vertical="top"/>
    </xf>
    <xf numFmtId="0" fontId="28" fillId="8" borderId="10" xfId="7" applyFont="1" applyFill="1" applyBorder="1" applyAlignment="1">
      <alignment vertical="top"/>
    </xf>
    <xf numFmtId="0" fontId="9" fillId="14" borderId="10" xfId="7" applyFont="1" applyFill="1" applyBorder="1" applyAlignment="1">
      <alignment vertical="top" wrapText="1"/>
    </xf>
    <xf numFmtId="0" fontId="13" fillId="11" borderId="10" xfId="7" applyFont="1" applyFill="1" applyBorder="1" applyAlignment="1">
      <alignment vertical="top" wrapText="1"/>
    </xf>
    <xf numFmtId="0" fontId="7" fillId="0" borderId="0" xfId="7" applyFont="1" applyAlignment="1">
      <alignment wrapText="1"/>
    </xf>
    <xf numFmtId="0" fontId="2" fillId="0" borderId="0" xfId="7" applyAlignment="1">
      <alignment horizontal="left" vertical="top"/>
    </xf>
    <xf numFmtId="0" fontId="7" fillId="0" borderId="0" xfId="7" applyFont="1"/>
    <xf numFmtId="0" fontId="21" fillId="0" borderId="0" xfId="1" applyFont="1" applyAlignment="1">
      <alignment vertical="top"/>
    </xf>
    <xf numFmtId="0" fontId="9" fillId="22" borderId="1" xfId="0" applyFont="1" applyFill="1" applyBorder="1" applyAlignment="1">
      <alignment horizontal="left" vertical="top" wrapText="1"/>
    </xf>
    <xf numFmtId="0" fontId="30" fillId="0" borderId="1" xfId="0" applyFont="1" applyBorder="1" applyAlignment="1">
      <alignment horizontal="left" vertical="top" wrapText="1"/>
    </xf>
    <xf numFmtId="0" fontId="40" fillId="24" borderId="22" xfId="0" applyFont="1" applyFill="1" applyBorder="1" applyAlignment="1">
      <alignment horizontal="center" wrapText="1"/>
    </xf>
    <xf numFmtId="0" fontId="40" fillId="25" borderId="22" xfId="0" applyFont="1" applyFill="1" applyBorder="1" applyAlignment="1">
      <alignment horizontal="center" wrapText="1"/>
    </xf>
    <xf numFmtId="0" fontId="40" fillId="28" borderId="23" xfId="0" applyFont="1" applyFill="1" applyBorder="1" applyAlignment="1">
      <alignment wrapText="1"/>
    </xf>
    <xf numFmtId="0" fontId="40" fillId="28" borderId="22" xfId="0" applyFont="1" applyFill="1" applyBorder="1" applyAlignment="1">
      <alignment wrapText="1"/>
    </xf>
    <xf numFmtId="0" fontId="43" fillId="27" borderId="31" xfId="0" applyFont="1" applyFill="1" applyBorder="1" applyAlignment="1">
      <alignment vertical="center"/>
    </xf>
    <xf numFmtId="0" fontId="43" fillId="27" borderId="32" xfId="0" applyFont="1" applyFill="1" applyBorder="1" applyAlignment="1">
      <alignment vertical="center"/>
    </xf>
    <xf numFmtId="0" fontId="41" fillId="0" borderId="0" xfId="2" applyFont="1" applyAlignment="1">
      <alignment vertical="top"/>
    </xf>
    <xf numFmtId="0" fontId="40" fillId="28" borderId="23" xfId="0" applyFont="1" applyFill="1" applyBorder="1" applyAlignment="1">
      <alignment horizontal="center" vertical="center" wrapText="1"/>
    </xf>
    <xf numFmtId="0" fontId="40" fillId="28" borderId="22" xfId="0" applyFont="1" applyFill="1" applyBorder="1" applyAlignment="1">
      <alignment horizontal="center" vertical="center" wrapText="1"/>
    </xf>
    <xf numFmtId="0" fontId="42" fillId="27" borderId="24" xfId="0" applyFont="1" applyFill="1" applyBorder="1" applyAlignment="1">
      <alignment horizontal="center" vertical="center"/>
    </xf>
    <xf numFmtId="0" fontId="41" fillId="0" borderId="22" xfId="2" applyFont="1" applyBorder="1" applyAlignment="1">
      <alignment horizontal="center" vertical="top"/>
    </xf>
    <xf numFmtId="0" fontId="45" fillId="0" borderId="22" xfId="0" applyFont="1" applyBorder="1" applyAlignment="1">
      <alignment horizontal="center"/>
    </xf>
    <xf numFmtId="0" fontId="40" fillId="28" borderId="24" xfId="0" applyFont="1" applyFill="1" applyBorder="1" applyAlignment="1">
      <alignment wrapText="1"/>
    </xf>
    <xf numFmtId="0" fontId="40" fillId="36" borderId="22" xfId="0" applyFont="1" applyFill="1" applyBorder="1" applyAlignment="1">
      <alignment wrapText="1"/>
    </xf>
    <xf numFmtId="0" fontId="41" fillId="0" borderId="22" xfId="0" applyFont="1" applyBorder="1" applyAlignment="1">
      <alignment horizontal="center"/>
    </xf>
    <xf numFmtId="0" fontId="40" fillId="34" borderId="8" xfId="0" applyFont="1" applyFill="1" applyBorder="1" applyAlignment="1">
      <alignment wrapText="1"/>
    </xf>
    <xf numFmtId="0" fontId="41" fillId="0" borderId="0" xfId="2" applyFont="1" applyAlignment="1">
      <alignment horizontal="center" vertical="top"/>
    </xf>
    <xf numFmtId="0" fontId="40" fillId="25" borderId="23" xfId="0" applyFont="1" applyFill="1" applyBorder="1" applyAlignment="1">
      <alignment horizontal="center" wrapText="1"/>
    </xf>
    <xf numFmtId="0" fontId="48" fillId="0" borderId="0" xfId="2" applyFont="1" applyAlignment="1">
      <alignment vertical="top"/>
    </xf>
    <xf numFmtId="0" fontId="48" fillId="0" borderId="0" xfId="2" applyFont="1" applyAlignment="1">
      <alignment horizontal="center" vertical="center"/>
    </xf>
    <xf numFmtId="0" fontId="44" fillId="27" borderId="31" xfId="0" applyFont="1" applyFill="1" applyBorder="1" applyAlignment="1">
      <alignment vertical="center"/>
    </xf>
    <xf numFmtId="0" fontId="44" fillId="27" borderId="32" xfId="0" applyFont="1" applyFill="1" applyBorder="1" applyAlignment="1">
      <alignment vertical="center"/>
    </xf>
    <xf numFmtId="0" fontId="44" fillId="0" borderId="24" xfId="0" applyFont="1" applyBorder="1" applyAlignment="1">
      <alignment horizontal="center" wrapText="1"/>
    </xf>
    <xf numFmtId="0" fontId="44" fillId="0" borderId="22" xfId="0" applyFont="1" applyBorder="1" applyAlignment="1">
      <alignment horizontal="center"/>
    </xf>
    <xf numFmtId="0" fontId="44" fillId="0" borderId="32" xfId="0" applyFont="1" applyBorder="1" applyAlignment="1">
      <alignment horizontal="center"/>
    </xf>
    <xf numFmtId="0" fontId="44" fillId="0" borderId="24" xfId="0" applyFont="1" applyBorder="1" applyAlignment="1">
      <alignment horizontal="center"/>
    </xf>
    <xf numFmtId="0" fontId="41" fillId="0" borderId="0" xfId="2" applyFont="1" applyAlignment="1">
      <alignment horizontal="center" vertical="center"/>
    </xf>
    <xf numFmtId="0" fontId="49" fillId="26" borderId="22" xfId="2" applyFont="1" applyFill="1" applyBorder="1" applyAlignment="1">
      <alignment horizontal="center" vertical="center"/>
    </xf>
    <xf numFmtId="0" fontId="49" fillId="26" borderId="26" xfId="2" applyFont="1" applyFill="1" applyBorder="1" applyAlignment="1">
      <alignment horizontal="center" vertical="center"/>
    </xf>
    <xf numFmtId="0" fontId="49" fillId="0" borderId="0" xfId="2" applyFont="1" applyAlignment="1">
      <alignment horizontal="center" vertical="center"/>
    </xf>
    <xf numFmtId="0" fontId="49" fillId="26" borderId="23" xfId="2" applyFont="1" applyFill="1" applyBorder="1" applyAlignment="1">
      <alignment horizontal="center" vertical="center"/>
    </xf>
    <xf numFmtId="0" fontId="49" fillId="29" borderId="8" xfId="0" applyFont="1" applyFill="1" applyBorder="1" applyAlignment="1">
      <alignment horizontal="center" vertical="center"/>
    </xf>
    <xf numFmtId="0" fontId="49" fillId="30" borderId="35" xfId="0" applyFont="1" applyFill="1" applyBorder="1" applyAlignment="1">
      <alignment horizontal="center" vertical="center"/>
    </xf>
    <xf numFmtId="0" fontId="49" fillId="30" borderId="22" xfId="0" applyFont="1" applyFill="1" applyBorder="1" applyAlignment="1">
      <alignment horizontal="center" vertical="center"/>
    </xf>
    <xf numFmtId="0" fontId="49" fillId="30" borderId="22" xfId="0" applyFont="1" applyFill="1" applyBorder="1" applyAlignment="1">
      <alignment horizontal="center" vertical="center" wrapText="1"/>
    </xf>
    <xf numFmtId="0" fontId="49" fillId="29" borderId="34" xfId="0" applyFont="1" applyFill="1" applyBorder="1" applyAlignment="1">
      <alignment horizontal="center" vertical="center"/>
    </xf>
    <xf numFmtId="0" fontId="49" fillId="30" borderId="36" xfId="0" applyFont="1" applyFill="1" applyBorder="1" applyAlignment="1">
      <alignment horizontal="center" vertical="center"/>
    </xf>
    <xf numFmtId="0" fontId="50" fillId="0" borderId="0" xfId="2" applyFont="1" applyAlignment="1">
      <alignment vertical="top"/>
    </xf>
    <xf numFmtId="0" fontId="51" fillId="27" borderId="32" xfId="0" applyFont="1" applyFill="1" applyBorder="1" applyAlignment="1">
      <alignment vertical="center"/>
    </xf>
    <xf numFmtId="0" fontId="51" fillId="27" borderId="24" xfId="0" applyFont="1" applyFill="1" applyBorder="1" applyAlignment="1">
      <alignment vertical="center"/>
    </xf>
    <xf numFmtId="0" fontId="50" fillId="26" borderId="0" xfId="2" applyFont="1" applyFill="1" applyAlignment="1">
      <alignment vertical="top"/>
    </xf>
    <xf numFmtId="0" fontId="34" fillId="0" borderId="0" xfId="0" applyFont="1" applyAlignment="1">
      <alignment horizontal="center" vertical="center" wrapText="1"/>
    </xf>
    <xf numFmtId="0" fontId="52" fillId="0" borderId="0" xfId="2" applyFont="1" applyAlignment="1">
      <alignment vertical="top"/>
    </xf>
    <xf numFmtId="0" fontId="12" fillId="0" borderId="0" xfId="0" applyFont="1" applyAlignment="1">
      <alignment vertical="center" wrapText="1"/>
    </xf>
    <xf numFmtId="0" fontId="38" fillId="0" borderId="0" xfId="0" applyFont="1" applyAlignment="1">
      <alignment horizontal="center" vertical="center"/>
    </xf>
    <xf numFmtId="0" fontId="35" fillId="0" borderId="0" xfId="2" applyFont="1" applyAlignment="1">
      <alignment horizontal="center" vertical="center"/>
    </xf>
    <xf numFmtId="0" fontId="30" fillId="0" borderId="0" xfId="0" applyFont="1" applyAlignment="1">
      <alignment vertical="center"/>
    </xf>
    <xf numFmtId="0" fontId="35" fillId="0" borderId="0" xfId="0" applyFont="1"/>
    <xf numFmtId="0" fontId="39" fillId="0" borderId="0" xfId="0" applyFont="1" applyAlignment="1">
      <alignment vertical="center" wrapText="1"/>
    </xf>
    <xf numFmtId="0" fontId="53" fillId="37" borderId="0" xfId="0" applyFont="1" applyFill="1"/>
    <xf numFmtId="0" fontId="54" fillId="37" borderId="0" xfId="0" applyFont="1" applyFill="1" applyAlignment="1">
      <alignment horizontal="right" vertical="center"/>
    </xf>
    <xf numFmtId="0" fontId="44" fillId="32" borderId="22" xfId="0" applyFont="1" applyFill="1" applyBorder="1" applyAlignment="1">
      <alignment horizontal="center"/>
    </xf>
    <xf numFmtId="0" fontId="44" fillId="32" borderId="32" xfId="0" applyFont="1" applyFill="1" applyBorder="1" applyAlignment="1">
      <alignment horizontal="center"/>
    </xf>
    <xf numFmtId="0" fontId="12" fillId="0" borderId="0" xfId="0" applyFont="1" applyAlignment="1">
      <alignment vertical="top" wrapText="1"/>
    </xf>
    <xf numFmtId="165" fontId="54" fillId="37" borderId="0" xfId="0" applyNumberFormat="1" applyFont="1" applyFill="1" applyAlignment="1">
      <alignment horizontal="center" vertical="center"/>
    </xf>
    <xf numFmtId="2" fontId="54" fillId="37" borderId="0" xfId="0" applyNumberFormat="1" applyFont="1" applyFill="1" applyAlignment="1">
      <alignment horizontal="center" vertical="center"/>
    </xf>
    <xf numFmtId="0" fontId="40" fillId="35" borderId="8" xfId="0" applyFont="1" applyFill="1" applyBorder="1" applyAlignment="1">
      <alignment wrapText="1"/>
    </xf>
    <xf numFmtId="0" fontId="42" fillId="27" borderId="8" xfId="0" applyFont="1" applyFill="1" applyBorder="1" applyAlignment="1">
      <alignment horizontal="center" vertical="center"/>
    </xf>
    <xf numFmtId="0" fontId="42" fillId="27" borderId="34" xfId="0" applyFont="1" applyFill="1" applyBorder="1" applyAlignment="1">
      <alignment horizontal="center" vertical="center"/>
    </xf>
    <xf numFmtId="0" fontId="40" fillId="28" borderId="31" xfId="0" applyFont="1" applyFill="1" applyBorder="1" applyAlignment="1">
      <alignment horizontal="center" vertical="center" wrapText="1"/>
    </xf>
    <xf numFmtId="0" fontId="41" fillId="0" borderId="8" xfId="2" applyFont="1" applyBorder="1" applyAlignment="1">
      <alignment vertical="top"/>
    </xf>
    <xf numFmtId="0" fontId="56" fillId="0" borderId="22" xfId="0" applyFont="1" applyBorder="1" applyAlignment="1">
      <alignment vertical="center"/>
    </xf>
    <xf numFmtId="0" fontId="50" fillId="0" borderId="22" xfId="0" applyFont="1" applyBorder="1" applyAlignment="1">
      <alignment vertical="center"/>
    </xf>
    <xf numFmtId="0" fontId="50" fillId="10" borderId="22" xfId="0" applyFont="1" applyFill="1" applyBorder="1" applyAlignment="1">
      <alignment horizontal="left" vertical="center"/>
    </xf>
    <xf numFmtId="0" fontId="49" fillId="0" borderId="22" xfId="0" applyFont="1" applyBorder="1" applyAlignment="1">
      <alignment horizontal="left" vertical="center"/>
    </xf>
    <xf numFmtId="0" fontId="6" fillId="4" borderId="22" xfId="0" applyFont="1" applyFill="1" applyBorder="1" applyAlignment="1">
      <alignment horizontal="left" vertical="center"/>
    </xf>
    <xf numFmtId="0" fontId="50" fillId="0" borderId="22" xfId="0" applyFont="1" applyBorder="1" applyAlignment="1">
      <alignment horizontal="left" vertical="center"/>
    </xf>
    <xf numFmtId="0" fontId="50" fillId="3" borderId="22" xfId="0" applyFont="1" applyFill="1" applyBorder="1" applyAlignment="1">
      <alignment vertical="center"/>
    </xf>
    <xf numFmtId="0" fontId="50" fillId="3" borderId="22" xfId="0" applyFont="1" applyFill="1" applyBorder="1" applyAlignment="1">
      <alignment horizontal="left" vertical="center"/>
    </xf>
    <xf numFmtId="0" fontId="37" fillId="3" borderId="22" xfId="0" applyFont="1" applyFill="1" applyBorder="1" applyAlignment="1">
      <alignment vertical="center"/>
    </xf>
    <xf numFmtId="0" fontId="50" fillId="13" borderId="22" xfId="0" applyFont="1" applyFill="1" applyBorder="1" applyAlignment="1">
      <alignment vertical="center"/>
    </xf>
    <xf numFmtId="0" fontId="6" fillId="13" borderId="22" xfId="0" applyFont="1" applyFill="1" applyBorder="1" applyAlignment="1">
      <alignment horizontal="left" vertical="center"/>
    </xf>
    <xf numFmtId="0" fontId="6" fillId="13" borderId="22" xfId="0" applyFont="1" applyFill="1" applyBorder="1" applyAlignment="1">
      <alignment vertical="center"/>
    </xf>
    <xf numFmtId="0" fontId="50" fillId="13" borderId="22" xfId="0" applyFont="1" applyFill="1" applyBorder="1" applyAlignment="1">
      <alignment horizontal="left" vertical="center"/>
    </xf>
    <xf numFmtId="0" fontId="50" fillId="13" borderId="22" xfId="0" applyFont="1" applyFill="1" applyBorder="1" applyAlignment="1">
      <alignment horizontal="left" vertical="center" wrapText="1"/>
    </xf>
    <xf numFmtId="0" fontId="50" fillId="14" borderId="22" xfId="0" applyFont="1" applyFill="1" applyBorder="1" applyAlignment="1">
      <alignment vertical="center"/>
    </xf>
    <xf numFmtId="0" fontId="6" fillId="14" borderId="22" xfId="0" applyFont="1" applyFill="1" applyBorder="1" applyAlignment="1">
      <alignment horizontal="left" vertical="center"/>
    </xf>
    <xf numFmtId="0" fontId="50" fillId="14" borderId="22" xfId="0" applyFont="1" applyFill="1" applyBorder="1" applyAlignment="1">
      <alignment horizontal="left" vertical="center" wrapText="1"/>
    </xf>
    <xf numFmtId="0" fontId="50" fillId="14" borderId="22" xfId="0" applyFont="1" applyFill="1" applyBorder="1" applyAlignment="1">
      <alignment horizontal="left" vertical="center"/>
    </xf>
    <xf numFmtId="0" fontId="50" fillId="40" borderId="22" xfId="0" applyFont="1" applyFill="1" applyBorder="1" applyAlignment="1">
      <alignment vertical="center"/>
    </xf>
    <xf numFmtId="0" fontId="6" fillId="40" borderId="22" xfId="0" applyFont="1" applyFill="1" applyBorder="1" applyAlignment="1">
      <alignment horizontal="left" vertical="center"/>
    </xf>
    <xf numFmtId="0" fontId="50" fillId="40" borderId="22" xfId="0" applyFont="1" applyFill="1" applyBorder="1" applyAlignment="1">
      <alignment horizontal="left" vertical="center"/>
    </xf>
    <xf numFmtId="0" fontId="50" fillId="29" borderId="22" xfId="0" applyFont="1" applyFill="1" applyBorder="1" applyAlignment="1">
      <alignment vertical="center"/>
    </xf>
    <xf numFmtId="0" fontId="6" fillId="29" borderId="22" xfId="0" applyFont="1" applyFill="1" applyBorder="1" applyAlignment="1">
      <alignment horizontal="left" vertical="center"/>
    </xf>
    <xf numFmtId="0" fontId="50" fillId="29" borderId="22" xfId="0" applyFont="1" applyFill="1" applyBorder="1" applyAlignment="1">
      <alignment horizontal="left" vertical="center"/>
    </xf>
    <xf numFmtId="0" fontId="5" fillId="29" borderId="22" xfId="1" applyFill="1" applyBorder="1" applyAlignment="1">
      <alignment vertical="center" wrapText="1"/>
    </xf>
    <xf numFmtId="0" fontId="5" fillId="29" borderId="22" xfId="1" applyFill="1" applyBorder="1" applyAlignment="1">
      <alignment vertical="center"/>
    </xf>
    <xf numFmtId="0" fontId="37" fillId="29" borderId="22" xfId="0" applyFont="1" applyFill="1" applyBorder="1" applyAlignment="1">
      <alignment vertical="center"/>
    </xf>
    <xf numFmtId="0" fontId="50" fillId="10" borderId="22" xfId="0" applyFont="1" applyFill="1" applyBorder="1" applyAlignment="1">
      <alignment vertical="center"/>
    </xf>
    <xf numFmtId="0" fontId="37" fillId="10" borderId="22" xfId="0" applyFont="1" applyFill="1" applyBorder="1" applyAlignment="1">
      <alignment vertical="center"/>
    </xf>
    <xf numFmtId="0" fontId="50" fillId="3" borderId="22" xfId="0" applyFont="1" applyFill="1" applyBorder="1" applyAlignment="1">
      <alignment horizontal="left" vertical="center" wrapText="1"/>
    </xf>
    <xf numFmtId="0" fontId="5" fillId="3" borderId="22" xfId="1" applyFill="1" applyBorder="1" applyAlignment="1">
      <alignment vertical="center" wrapText="1"/>
    </xf>
    <xf numFmtId="0" fontId="57" fillId="13" borderId="22" xfId="0" applyFont="1" applyFill="1" applyBorder="1" applyAlignment="1">
      <alignment horizontal="left" vertical="center" wrapText="1"/>
    </xf>
    <xf numFmtId="0" fontId="50" fillId="40" borderId="22" xfId="0" applyFont="1" applyFill="1" applyBorder="1" applyAlignment="1">
      <alignment horizontal="left" vertical="center" wrapText="1"/>
    </xf>
    <xf numFmtId="0" fontId="57" fillId="29" borderId="22" xfId="0" applyFont="1" applyFill="1" applyBorder="1" applyAlignment="1">
      <alignment horizontal="left" vertical="center"/>
    </xf>
    <xf numFmtId="0" fontId="6" fillId="3" borderId="22" xfId="0" applyFont="1" applyFill="1" applyBorder="1" applyAlignment="1">
      <alignment vertical="center"/>
    </xf>
    <xf numFmtId="0" fontId="6" fillId="10" borderId="22" xfId="0" applyFont="1" applyFill="1" applyBorder="1" applyAlignment="1">
      <alignment vertical="center"/>
    </xf>
    <xf numFmtId="0" fontId="50" fillId="10" borderId="22" xfId="0" applyFont="1" applyFill="1" applyBorder="1" applyAlignment="1">
      <alignment horizontal="left" vertical="center" wrapText="1"/>
    </xf>
    <xf numFmtId="0" fontId="50" fillId="29" borderId="22" xfId="0" applyFont="1" applyFill="1" applyBorder="1" applyAlignment="1">
      <alignment vertical="center" wrapText="1"/>
    </xf>
    <xf numFmtId="0" fontId="58" fillId="29" borderId="22" xfId="0" applyFont="1" applyFill="1" applyBorder="1" applyAlignment="1">
      <alignment vertical="center"/>
    </xf>
    <xf numFmtId="0" fontId="28" fillId="43" borderId="0" xfId="0" applyFont="1" applyFill="1" applyAlignment="1">
      <alignment vertical="top" wrapText="1"/>
    </xf>
    <xf numFmtId="0" fontId="28" fillId="44" borderId="0" xfId="0" applyFont="1" applyFill="1" applyAlignment="1">
      <alignment vertical="top" wrapText="1"/>
    </xf>
    <xf numFmtId="0" fontId="41" fillId="0" borderId="34" xfId="0" applyFont="1" applyBorder="1" applyAlignment="1">
      <alignment horizontal="center"/>
    </xf>
    <xf numFmtId="2" fontId="41" fillId="3" borderId="8" xfId="0" applyNumberFormat="1" applyFont="1" applyFill="1" applyBorder="1" applyAlignment="1">
      <alignment horizontal="center"/>
    </xf>
    <xf numFmtId="0" fontId="35" fillId="43" borderId="0" xfId="2" applyFont="1" applyFill="1" applyAlignment="1">
      <alignment horizontal="center" vertical="center"/>
    </xf>
    <xf numFmtId="0" fontId="35" fillId="44" borderId="0" xfId="2" applyFont="1" applyFill="1" applyAlignment="1">
      <alignment horizontal="center" vertical="center"/>
    </xf>
    <xf numFmtId="0" fontId="42" fillId="28" borderId="26" xfId="0" applyFont="1" applyFill="1" applyBorder="1" applyAlignment="1">
      <alignment wrapText="1"/>
    </xf>
    <xf numFmtId="0" fontId="59" fillId="34" borderId="8" xfId="0" applyFont="1" applyFill="1" applyBorder="1" applyAlignment="1">
      <alignment wrapText="1"/>
    </xf>
    <xf numFmtId="0" fontId="50" fillId="0" borderId="0" xfId="2" applyFont="1" applyAlignment="1">
      <alignment horizontal="center" vertical="center"/>
    </xf>
    <xf numFmtId="0" fontId="50" fillId="0" borderId="0" xfId="0" applyFont="1" applyAlignment="1">
      <alignment horizontal="center" vertical="center" wrapText="1"/>
    </xf>
    <xf numFmtId="0" fontId="49" fillId="30" borderId="29" xfId="0" applyFont="1" applyFill="1" applyBorder="1" applyAlignment="1">
      <alignment horizontal="center" vertical="center" wrapText="1"/>
    </xf>
    <xf numFmtId="0" fontId="49" fillId="30" borderId="43" xfId="0" applyFont="1" applyFill="1" applyBorder="1" applyAlignment="1">
      <alignment horizontal="center" vertical="center"/>
    </xf>
    <xf numFmtId="9" fontId="45" fillId="0" borderId="24" xfId="0" applyNumberFormat="1" applyFont="1" applyBorder="1" applyAlignment="1">
      <alignment horizontal="center"/>
    </xf>
    <xf numFmtId="0" fontId="50" fillId="0" borderId="0" xfId="0" applyFont="1" applyAlignment="1">
      <alignment horizontal="center" vertical="center"/>
    </xf>
    <xf numFmtId="9" fontId="45" fillId="0" borderId="0" xfId="0" applyNumberFormat="1" applyFont="1" applyAlignment="1">
      <alignment horizontal="center"/>
    </xf>
    <xf numFmtId="3" fontId="45" fillId="0" borderId="0" xfId="0" applyNumberFormat="1" applyFont="1" applyAlignment="1">
      <alignment horizontal="center"/>
    </xf>
    <xf numFmtId="0" fontId="50" fillId="11" borderId="0" xfId="0" applyFont="1" applyFill="1" applyAlignment="1">
      <alignment horizontal="center" vertical="center"/>
    </xf>
    <xf numFmtId="9" fontId="7" fillId="11" borderId="0" xfId="8" applyFont="1" applyFill="1"/>
    <xf numFmtId="0" fontId="39" fillId="0" borderId="33" xfId="0" applyFont="1" applyBorder="1" applyAlignment="1">
      <alignment horizontal="center" vertical="center" wrapText="1"/>
    </xf>
    <xf numFmtId="1" fontId="7" fillId="0" borderId="0" xfId="8" applyNumberFormat="1" applyFont="1" applyFill="1"/>
    <xf numFmtId="0" fontId="12" fillId="45" borderId="44" xfId="0" applyFont="1" applyFill="1" applyBorder="1" applyAlignment="1">
      <alignment horizontal="center" vertical="center"/>
    </xf>
    <xf numFmtId="165" fontId="11" fillId="46" borderId="45" xfId="0" applyNumberFormat="1" applyFont="1" applyFill="1" applyBorder="1" applyAlignment="1">
      <alignment horizontal="center" vertical="center"/>
    </xf>
    <xf numFmtId="0" fontId="28" fillId="46" borderId="0" xfId="0" applyFont="1" applyFill="1" applyAlignment="1">
      <alignment vertical="top" wrapText="1"/>
    </xf>
    <xf numFmtId="0" fontId="35" fillId="46" borderId="0" xfId="2" applyFont="1" applyFill="1" applyAlignment="1">
      <alignment horizontal="center" vertical="center"/>
    </xf>
    <xf numFmtId="0" fontId="28" fillId="47" borderId="0" xfId="0" applyFont="1" applyFill="1" applyAlignment="1">
      <alignment vertical="top" wrapText="1"/>
    </xf>
    <xf numFmtId="0" fontId="35" fillId="47" borderId="0" xfId="2" applyFont="1" applyFill="1" applyAlignment="1">
      <alignment horizontal="center" vertical="center"/>
    </xf>
    <xf numFmtId="165" fontId="7" fillId="43" borderId="45" xfId="0" applyNumberFormat="1" applyFont="1" applyFill="1" applyBorder="1" applyAlignment="1">
      <alignment horizontal="center" vertical="center"/>
    </xf>
    <xf numFmtId="165" fontId="35" fillId="0" borderId="0" xfId="0" applyNumberFormat="1" applyFont="1" applyAlignment="1">
      <alignment horizontal="center" vertical="center"/>
    </xf>
    <xf numFmtId="165" fontId="35" fillId="47" borderId="0" xfId="0" applyNumberFormat="1" applyFont="1" applyFill="1" applyAlignment="1">
      <alignment horizontal="center" vertical="center"/>
    </xf>
    <xf numFmtId="165" fontId="35" fillId="46" borderId="0" xfId="0" applyNumberFormat="1" applyFont="1" applyFill="1" applyAlignment="1">
      <alignment horizontal="center" vertical="center"/>
    </xf>
    <xf numFmtId="165" fontId="35" fillId="43" borderId="0" xfId="0" applyNumberFormat="1" applyFont="1" applyFill="1" applyAlignment="1">
      <alignment horizontal="center" vertical="center"/>
    </xf>
    <xf numFmtId="0" fontId="7" fillId="0" borderId="0" xfId="0" applyFont="1" applyAlignment="1">
      <alignment horizontal="left" vertical="center"/>
    </xf>
    <xf numFmtId="0" fontId="5" fillId="14" borderId="3" xfId="1" applyFill="1" applyBorder="1" applyAlignment="1">
      <alignment horizontal="left" vertical="center"/>
    </xf>
    <xf numFmtId="0" fontId="5" fillId="4" borderId="3" xfId="1" applyFill="1" applyBorder="1" applyAlignment="1">
      <alignment horizontal="left" vertical="center"/>
    </xf>
    <xf numFmtId="0" fontId="5" fillId="2" borderId="0" xfId="1" applyFill="1" applyBorder="1" applyAlignment="1">
      <alignment horizontal="left" vertical="center"/>
    </xf>
    <xf numFmtId="0" fontId="5" fillId="12" borderId="0" xfId="1" applyFill="1" applyBorder="1" applyAlignment="1">
      <alignment horizontal="left" vertical="center"/>
    </xf>
    <xf numFmtId="0" fontId="5" fillId="0" borderId="0" xfId="1" applyAlignment="1">
      <alignment horizontal="left" vertical="center"/>
    </xf>
    <xf numFmtId="0" fontId="5" fillId="0" borderId="0" xfId="1" applyFill="1" applyAlignment="1">
      <alignment horizontal="left" vertical="center"/>
    </xf>
    <xf numFmtId="0" fontId="5" fillId="21" borderId="0" xfId="1" applyFill="1" applyAlignment="1">
      <alignment horizontal="left" vertical="center"/>
    </xf>
    <xf numFmtId="0" fontId="33" fillId="0" borderId="0" xfId="0" applyFont="1" applyAlignment="1">
      <alignment horizontal="left" vertical="center"/>
    </xf>
    <xf numFmtId="0" fontId="19" fillId="0" borderId="0" xfId="0" applyFont="1" applyAlignment="1">
      <alignment horizontal="left" vertical="center" wrapText="1"/>
    </xf>
    <xf numFmtId="0" fontId="5" fillId="10" borderId="3" xfId="1" applyFill="1" applyBorder="1" applyAlignment="1">
      <alignment horizontal="left" vertical="center"/>
    </xf>
    <xf numFmtId="0" fontId="5" fillId="48" borderId="3" xfId="1" applyFill="1" applyBorder="1" applyAlignment="1">
      <alignment horizontal="left" vertical="center"/>
    </xf>
    <xf numFmtId="165" fontId="7" fillId="0" borderId="0" xfId="0" applyNumberFormat="1" applyFont="1" applyAlignment="1">
      <alignment horizontal="center" vertical="center"/>
    </xf>
    <xf numFmtId="9" fontId="54" fillId="37" borderId="0" xfId="8" applyFont="1" applyFill="1" applyAlignment="1">
      <alignment horizontal="center" vertical="center"/>
    </xf>
    <xf numFmtId="0" fontId="12" fillId="11" borderId="0" xfId="0" applyFont="1" applyFill="1" applyAlignment="1">
      <alignment vertical="top" wrapText="1"/>
    </xf>
    <xf numFmtId="0" fontId="12" fillId="14" borderId="0" xfId="0" applyFont="1" applyFill="1" applyAlignment="1">
      <alignment vertical="top" wrapText="1"/>
    </xf>
    <xf numFmtId="0" fontId="12" fillId="16" borderId="0" xfId="0" applyFont="1" applyFill="1" applyAlignment="1">
      <alignment vertical="top" wrapText="1"/>
    </xf>
    <xf numFmtId="165" fontId="35" fillId="11" borderId="0" xfId="0" applyNumberFormat="1" applyFont="1" applyFill="1" applyAlignment="1">
      <alignment horizontal="center" vertical="center"/>
    </xf>
    <xf numFmtId="165" fontId="35" fillId="14" borderId="0" xfId="0" applyNumberFormat="1" applyFont="1" applyFill="1" applyAlignment="1">
      <alignment horizontal="center" vertical="center"/>
    </xf>
    <xf numFmtId="165" fontId="35" fillId="16" borderId="0" xfId="0" applyNumberFormat="1" applyFont="1" applyFill="1" applyAlignment="1">
      <alignment horizontal="center" vertical="center"/>
    </xf>
    <xf numFmtId="0" fontId="8" fillId="7" borderId="45" xfId="0" applyFont="1" applyFill="1" applyBorder="1" applyAlignment="1">
      <alignment horizontal="center" vertical="top" wrapText="1"/>
    </xf>
    <xf numFmtId="0" fontId="12" fillId="50" borderId="44" xfId="0" applyFont="1" applyFill="1" applyBorder="1" applyAlignment="1">
      <alignment horizontal="center"/>
    </xf>
    <xf numFmtId="165" fontId="11" fillId="46" borderId="46" xfId="0" applyNumberFormat="1" applyFont="1" applyFill="1" applyBorder="1" applyAlignment="1">
      <alignment horizontal="center" vertical="center"/>
    </xf>
    <xf numFmtId="165" fontId="11" fillId="46" borderId="47" xfId="0" applyNumberFormat="1" applyFont="1" applyFill="1" applyBorder="1" applyAlignment="1">
      <alignment horizontal="center" vertical="center"/>
    </xf>
    <xf numFmtId="165" fontId="11" fillId="46" borderId="48" xfId="0" applyNumberFormat="1" applyFont="1" applyFill="1" applyBorder="1" applyAlignment="1">
      <alignment horizontal="center" vertical="center"/>
    </xf>
    <xf numFmtId="0" fontId="12" fillId="11" borderId="1" xfId="0" applyFont="1" applyFill="1" applyBorder="1" applyAlignment="1">
      <alignment horizontal="center" textRotation="90" wrapText="1"/>
    </xf>
    <xf numFmtId="0" fontId="12" fillId="14" borderId="1" xfId="0" applyFont="1" applyFill="1" applyBorder="1" applyAlignment="1">
      <alignment horizontal="center" textRotation="90" wrapText="1"/>
    </xf>
    <xf numFmtId="0" fontId="8" fillId="7" borderId="1" xfId="0" applyFont="1" applyFill="1" applyBorder="1" applyAlignment="1">
      <alignment horizontal="center" textRotation="90" wrapText="1"/>
    </xf>
    <xf numFmtId="165" fontId="11" fillId="46" borderId="49" xfId="0" applyNumberFormat="1" applyFont="1" applyFill="1" applyBorder="1" applyAlignment="1">
      <alignment horizontal="center" vertical="center"/>
    </xf>
    <xf numFmtId="165" fontId="7" fillId="43" borderId="47" xfId="0" applyNumberFormat="1" applyFont="1" applyFill="1" applyBorder="1" applyAlignment="1">
      <alignment horizontal="center" vertical="center"/>
    </xf>
    <xf numFmtId="0" fontId="12" fillId="45" borderId="50" xfId="0" applyFont="1" applyFill="1" applyBorder="1" applyAlignment="1">
      <alignment horizontal="center" vertical="center"/>
    </xf>
    <xf numFmtId="0" fontId="28" fillId="46" borderId="1" xfId="0" applyFont="1" applyFill="1" applyBorder="1" applyAlignment="1">
      <alignment horizontal="center" textRotation="90" wrapText="1"/>
    </xf>
    <xf numFmtId="0" fontId="28" fillId="43" borderId="1" xfId="0" applyFont="1" applyFill="1" applyBorder="1" applyAlignment="1">
      <alignment horizontal="center" textRotation="90" wrapText="1"/>
    </xf>
    <xf numFmtId="0" fontId="28" fillId="44" borderId="1" xfId="0" applyFont="1" applyFill="1" applyBorder="1" applyAlignment="1">
      <alignment horizontal="center" textRotation="90" wrapText="1"/>
    </xf>
    <xf numFmtId="0" fontId="22" fillId="51" borderId="45" xfId="0" applyFont="1" applyFill="1" applyBorder="1" applyAlignment="1">
      <alignment horizontal="center" textRotation="90" wrapText="1"/>
    </xf>
    <xf numFmtId="0" fontId="34" fillId="52" borderId="44" xfId="0" applyFont="1" applyFill="1" applyBorder="1" applyAlignment="1">
      <alignment horizontal="center"/>
    </xf>
    <xf numFmtId="0" fontId="60" fillId="0" borderId="45" xfId="0" applyFont="1" applyBorder="1" applyAlignment="1">
      <alignment horizontal="center" textRotation="90" wrapText="1"/>
    </xf>
    <xf numFmtId="0" fontId="61" fillId="0" borderId="45" xfId="0" applyFont="1" applyBorder="1" applyAlignment="1">
      <alignment horizontal="center"/>
    </xf>
    <xf numFmtId="0" fontId="62" fillId="0" borderId="0" xfId="0" applyFont="1" applyAlignment="1">
      <alignment horizontal="center" vertical="center"/>
    </xf>
    <xf numFmtId="165" fontId="35" fillId="11" borderId="7" xfId="0" applyNumberFormat="1" applyFont="1" applyFill="1" applyBorder="1" applyAlignment="1">
      <alignment horizontal="center" vertical="center"/>
    </xf>
    <xf numFmtId="165" fontId="35" fillId="14" borderId="7" xfId="0" applyNumberFormat="1" applyFont="1" applyFill="1" applyBorder="1" applyAlignment="1">
      <alignment horizontal="center" vertical="center"/>
    </xf>
    <xf numFmtId="0" fontId="63" fillId="0" borderId="1" xfId="0" applyFont="1" applyBorder="1" applyAlignment="1">
      <alignment horizontal="center" vertical="center"/>
    </xf>
    <xf numFmtId="165" fontId="64" fillId="0" borderId="0" xfId="0" applyNumberFormat="1" applyFont="1" applyAlignment="1">
      <alignment horizontal="center" vertical="center"/>
    </xf>
    <xf numFmtId="0" fontId="42" fillId="27" borderId="32" xfId="0" applyFont="1" applyFill="1" applyBorder="1" applyAlignment="1">
      <alignment horizontal="center" vertical="center"/>
    </xf>
    <xf numFmtId="0" fontId="40" fillId="34" borderId="22" xfId="0" applyFont="1" applyFill="1" applyBorder="1" applyAlignment="1">
      <alignment wrapText="1"/>
    </xf>
    <xf numFmtId="0" fontId="41" fillId="0" borderId="22" xfId="2" applyFont="1" applyBorder="1" applyAlignment="1">
      <alignment vertical="top"/>
    </xf>
    <xf numFmtId="0" fontId="40" fillId="28" borderId="24" xfId="0" applyFont="1" applyFill="1" applyBorder="1" applyAlignment="1">
      <alignment horizontal="center" vertical="center" wrapText="1"/>
    </xf>
    <xf numFmtId="0" fontId="45" fillId="0" borderId="22" xfId="0" applyFont="1" applyBorder="1" applyAlignment="1">
      <alignment horizontal="center" vertical="top"/>
    </xf>
    <xf numFmtId="0" fontId="40" fillId="25" borderId="26" xfId="0" applyFont="1" applyFill="1" applyBorder="1" applyAlignment="1">
      <alignment wrapText="1"/>
    </xf>
    <xf numFmtId="0" fontId="40" fillId="25" borderId="27" xfId="0" applyFont="1" applyFill="1" applyBorder="1" applyAlignment="1">
      <alignment wrapText="1"/>
    </xf>
    <xf numFmtId="2" fontId="44" fillId="3" borderId="8" xfId="0" applyNumberFormat="1" applyFont="1" applyFill="1" applyBorder="1" applyAlignment="1">
      <alignment horizontal="center"/>
    </xf>
    <xf numFmtId="0" fontId="44" fillId="0" borderId="0" xfId="2" applyFont="1" applyAlignment="1">
      <alignment vertical="top"/>
    </xf>
    <xf numFmtId="0" fontId="41" fillId="42" borderId="0" xfId="2" applyFont="1" applyFill="1" applyAlignment="1">
      <alignment vertical="top"/>
    </xf>
    <xf numFmtId="0" fontId="46" fillId="33" borderId="21" xfId="0" applyFont="1" applyFill="1" applyBorder="1" applyAlignment="1">
      <alignment horizontal="center" vertical="center"/>
    </xf>
    <xf numFmtId="0" fontId="49" fillId="0" borderId="0" xfId="2" applyFont="1" applyAlignment="1">
      <alignment vertical="center"/>
    </xf>
    <xf numFmtId="0" fontId="68" fillId="0" borderId="0" xfId="0" applyFont="1" applyAlignment="1">
      <alignment horizontal="center" vertical="center"/>
    </xf>
    <xf numFmtId="0" fontId="68" fillId="11" borderId="0" xfId="0" applyFont="1" applyFill="1" applyAlignment="1">
      <alignment horizontal="center" vertical="center"/>
    </xf>
    <xf numFmtId="0" fontId="65" fillId="0" borderId="33" xfId="2" applyFont="1" applyBorder="1" applyAlignment="1">
      <alignment horizontal="left" vertical="center"/>
    </xf>
    <xf numFmtId="0" fontId="49" fillId="0" borderId="0" xfId="2" applyFont="1" applyAlignment="1">
      <alignment horizontal="center" vertical="center" wrapText="1"/>
    </xf>
    <xf numFmtId="37" fontId="41" fillId="0" borderId="22" xfId="10" applyNumberFormat="1" applyFont="1" applyBorder="1" applyAlignment="1">
      <alignment horizontal="center"/>
    </xf>
    <xf numFmtId="37" fontId="41" fillId="0" borderId="24" xfId="10" applyNumberFormat="1" applyFont="1" applyBorder="1" applyAlignment="1">
      <alignment horizontal="center" vertical="top"/>
    </xf>
    <xf numFmtId="165" fontId="7" fillId="0" borderId="0" xfId="8" applyNumberFormat="1" applyFont="1" applyFill="1"/>
    <xf numFmtId="0" fontId="45" fillId="0" borderId="8" xfId="0" applyFont="1" applyBorder="1" applyAlignment="1">
      <alignment horizontal="center"/>
    </xf>
    <xf numFmtId="0" fontId="45" fillId="0" borderId="42" xfId="0" applyFont="1" applyBorder="1" applyAlignment="1">
      <alignment horizontal="center"/>
    </xf>
    <xf numFmtId="0" fontId="66" fillId="0" borderId="8" xfId="0" applyFont="1" applyBorder="1" applyAlignment="1">
      <alignment horizontal="center"/>
    </xf>
    <xf numFmtId="0" fontId="44" fillId="0" borderId="8" xfId="0" applyFont="1" applyBorder="1" applyAlignment="1">
      <alignment horizontal="center"/>
    </xf>
    <xf numFmtId="0" fontId="44" fillId="0" borderId="42" xfId="0" applyFont="1" applyBorder="1" applyAlignment="1">
      <alignment horizontal="center"/>
    </xf>
    <xf numFmtId="0" fontId="45" fillId="0" borderId="34" xfId="0" applyFont="1" applyBorder="1" applyAlignment="1">
      <alignment horizontal="center"/>
    </xf>
    <xf numFmtId="0" fontId="45" fillId="0" borderId="51" xfId="0" applyFont="1" applyBorder="1" applyAlignment="1">
      <alignment horizontal="center"/>
    </xf>
    <xf numFmtId="0" fontId="40" fillId="23" borderId="39" xfId="0" applyFont="1" applyFill="1" applyBorder="1" applyAlignment="1">
      <alignment wrapText="1"/>
    </xf>
    <xf numFmtId="0" fontId="40" fillId="23" borderId="30" xfId="0" applyFont="1" applyFill="1" applyBorder="1" applyAlignment="1">
      <alignment wrapText="1"/>
    </xf>
    <xf numFmtId="0" fontId="40" fillId="25" borderId="25" xfId="0" applyFont="1" applyFill="1" applyBorder="1" applyAlignment="1">
      <alignment wrapText="1"/>
    </xf>
    <xf numFmtId="0" fontId="40" fillId="27" borderId="32" xfId="0" applyFont="1" applyFill="1" applyBorder="1" applyAlignment="1">
      <alignment vertical="center" wrapText="1"/>
    </xf>
    <xf numFmtId="0" fontId="40" fillId="27" borderId="31" xfId="0" applyFont="1" applyFill="1" applyBorder="1" applyAlignment="1">
      <alignment vertical="center" wrapText="1"/>
    </xf>
    <xf numFmtId="0" fontId="41" fillId="0" borderId="25" xfId="2" applyFont="1" applyBorder="1" applyAlignment="1">
      <alignment horizontal="center" vertical="top"/>
    </xf>
    <xf numFmtId="0" fontId="67" fillId="42" borderId="0" xfId="2" applyFont="1" applyFill="1" applyAlignment="1">
      <alignment vertical="top"/>
    </xf>
    <xf numFmtId="0" fontId="40" fillId="39" borderId="8" xfId="0" applyFont="1" applyFill="1" applyBorder="1" applyAlignment="1">
      <alignment horizontal="left" wrapText="1"/>
    </xf>
    <xf numFmtId="0" fontId="71" fillId="28" borderId="22" xfId="0" applyFont="1" applyFill="1" applyBorder="1" applyAlignment="1">
      <alignment wrapText="1"/>
    </xf>
    <xf numFmtId="0" fontId="71" fillId="36" borderId="22" xfId="0" applyFont="1" applyFill="1" applyBorder="1" applyAlignment="1">
      <alignment wrapText="1"/>
    </xf>
    <xf numFmtId="0" fontId="71" fillId="39" borderId="22" xfId="0" applyFont="1" applyFill="1" applyBorder="1" applyAlignment="1">
      <alignment wrapText="1"/>
    </xf>
    <xf numFmtId="0" fontId="40" fillId="28" borderId="28" xfId="0" applyFont="1" applyFill="1" applyBorder="1" applyAlignment="1">
      <alignment wrapText="1"/>
    </xf>
    <xf numFmtId="0" fontId="40" fillId="28" borderId="21" xfId="0" applyFont="1" applyFill="1" applyBorder="1" applyAlignment="1">
      <alignment horizontal="center" vertical="center" wrapText="1"/>
    </xf>
    <xf numFmtId="0" fontId="40" fillId="25" borderId="36" xfId="0" applyFont="1" applyFill="1" applyBorder="1" applyAlignment="1">
      <alignment wrapText="1"/>
    </xf>
    <xf numFmtId="0" fontId="40" fillId="28" borderId="25" xfId="0" applyFont="1" applyFill="1" applyBorder="1" applyAlignment="1">
      <alignment wrapText="1"/>
    </xf>
    <xf numFmtId="0" fontId="40" fillId="28" borderId="29" xfId="0" applyFont="1" applyFill="1" applyBorder="1" applyAlignment="1">
      <alignment wrapText="1"/>
    </xf>
    <xf numFmtId="0" fontId="42" fillId="28" borderId="30" xfId="0" applyFont="1" applyFill="1" applyBorder="1" applyAlignment="1">
      <alignment wrapText="1"/>
    </xf>
    <xf numFmtId="0" fontId="4" fillId="0" borderId="22" xfId="2" applyBorder="1" applyAlignment="1">
      <alignment vertical="top"/>
    </xf>
    <xf numFmtId="0" fontId="68" fillId="0" borderId="22" xfId="0" applyFont="1" applyBorder="1" applyAlignment="1">
      <alignment horizontal="center" wrapText="1"/>
    </xf>
    <xf numFmtId="0" fontId="68" fillId="11" borderId="22" xfId="0" applyFont="1" applyFill="1" applyBorder="1" applyAlignment="1">
      <alignment horizontal="center" wrapText="1"/>
    </xf>
    <xf numFmtId="0" fontId="65" fillId="0" borderId="22" xfId="2" applyFont="1" applyBorder="1" applyAlignment="1">
      <alignment horizontal="left" wrapText="1"/>
    </xf>
    <xf numFmtId="0" fontId="26" fillId="0" borderId="22" xfId="2" applyFont="1" applyBorder="1" applyAlignment="1">
      <alignment vertical="top"/>
    </xf>
    <xf numFmtId="0" fontId="4" fillId="0" borderId="22" xfId="2" applyBorder="1" applyAlignment="1">
      <alignment horizontal="center" vertical="top"/>
    </xf>
    <xf numFmtId="0" fontId="4" fillId="11" borderId="22" xfId="2" applyFill="1" applyBorder="1" applyAlignment="1">
      <alignment vertical="top"/>
    </xf>
    <xf numFmtId="0" fontId="40" fillId="41" borderId="22" xfId="0" applyFont="1" applyFill="1" applyBorder="1" applyAlignment="1">
      <alignment wrapText="1"/>
    </xf>
    <xf numFmtId="0" fontId="70" fillId="38" borderId="22" xfId="0" applyFont="1" applyFill="1" applyBorder="1" applyAlignment="1">
      <alignment wrapText="1"/>
    </xf>
    <xf numFmtId="0" fontId="71" fillId="35" borderId="22" xfId="0" applyFont="1" applyFill="1" applyBorder="1" applyAlignment="1">
      <alignment wrapText="1"/>
    </xf>
    <xf numFmtId="0" fontId="71" fillId="53" borderId="22" xfId="0" applyFont="1" applyFill="1" applyBorder="1" applyAlignment="1">
      <alignment wrapText="1"/>
    </xf>
    <xf numFmtId="0" fontId="42" fillId="27" borderId="22" xfId="0" applyFont="1" applyFill="1" applyBorder="1" applyAlignment="1">
      <alignment horizontal="center" vertical="center"/>
    </xf>
    <xf numFmtId="0" fontId="46" fillId="33" borderId="22" xfId="0" applyFont="1" applyFill="1" applyBorder="1" applyAlignment="1">
      <alignment horizontal="center" vertical="center"/>
    </xf>
    <xf numFmtId="0" fontId="50" fillId="0" borderId="22" xfId="0" applyFont="1" applyBorder="1" applyAlignment="1">
      <alignment horizontal="center" vertical="center"/>
    </xf>
    <xf numFmtId="0" fontId="50" fillId="11" borderId="22" xfId="0" applyFont="1" applyFill="1" applyBorder="1" applyAlignment="1">
      <alignment horizontal="center" vertical="center"/>
    </xf>
    <xf numFmtId="0" fontId="39" fillId="0" borderId="22" xfId="0" applyFont="1" applyBorder="1" applyAlignment="1">
      <alignment horizontal="center" vertical="center" wrapText="1"/>
    </xf>
    <xf numFmtId="0" fontId="44" fillId="27" borderId="22" xfId="0" applyFont="1" applyFill="1" applyBorder="1" applyAlignment="1">
      <alignment vertical="center"/>
    </xf>
    <xf numFmtId="0" fontId="72" fillId="53" borderId="22" xfId="0" applyFont="1" applyFill="1" applyBorder="1" applyAlignment="1">
      <alignment horizontal="center"/>
    </xf>
    <xf numFmtId="0" fontId="47" fillId="0" borderId="22" xfId="0" applyFont="1" applyBorder="1" applyAlignment="1">
      <alignment horizontal="center" vertical="center"/>
    </xf>
    <xf numFmtId="3" fontId="50" fillId="0" borderId="22" xfId="2" applyNumberFormat="1" applyFont="1" applyBorder="1" applyAlignment="1">
      <alignment vertical="top"/>
    </xf>
    <xf numFmtId="9" fontId="50" fillId="0" borderId="22" xfId="2" applyNumberFormat="1" applyFont="1" applyBorder="1" applyAlignment="1">
      <alignment vertical="top"/>
    </xf>
    <xf numFmtId="3" fontId="45" fillId="0" borderId="22" xfId="0" applyNumberFormat="1" applyFont="1" applyBorder="1" applyAlignment="1">
      <alignment horizontal="center"/>
    </xf>
    <xf numFmtId="9" fontId="7" fillId="11" borderId="22" xfId="8" applyFont="1" applyFill="1" applyBorder="1"/>
    <xf numFmtId="1" fontId="7" fillId="0" borderId="22" xfId="8" applyNumberFormat="1" applyFont="1" applyFill="1" applyBorder="1"/>
    <xf numFmtId="0" fontId="69" fillId="0" borderId="0" xfId="2" applyFont="1" applyAlignment="1">
      <alignment horizontal="left" vertical="top"/>
    </xf>
    <xf numFmtId="0" fontId="69" fillId="0" borderId="0" xfId="2" applyFont="1" applyAlignment="1">
      <alignment horizontal="center" vertical="center"/>
    </xf>
    <xf numFmtId="0" fontId="68" fillId="0" borderId="0" xfId="0" applyFont="1" applyAlignment="1">
      <alignment horizontal="center" vertical="center" wrapText="1"/>
    </xf>
    <xf numFmtId="3" fontId="50" fillId="0" borderId="0" xfId="2" applyNumberFormat="1" applyFont="1" applyAlignment="1">
      <alignment vertical="top"/>
    </xf>
    <xf numFmtId="9" fontId="50" fillId="0" borderId="0" xfId="2" applyNumberFormat="1" applyFont="1" applyAlignment="1">
      <alignment vertical="top"/>
    </xf>
    <xf numFmtId="9" fontId="7" fillId="0" borderId="0" xfId="8" applyFont="1" applyFill="1"/>
    <xf numFmtId="0" fontId="73" fillId="0" borderId="0" xfId="0" applyFont="1" applyAlignment="1">
      <alignment horizontal="center" vertical="center" wrapText="1"/>
    </xf>
    <xf numFmtId="0" fontId="73" fillId="11" borderId="0" xfId="0" applyFont="1" applyFill="1" applyAlignment="1">
      <alignment horizontal="center" vertical="center" wrapText="1"/>
    </xf>
    <xf numFmtId="0" fontId="73" fillId="0" borderId="33" xfId="2" applyFont="1" applyBorder="1" applyAlignment="1">
      <alignment horizontal="left" vertical="center"/>
    </xf>
    <xf numFmtId="0" fontId="40" fillId="25" borderId="32" xfId="0" applyFont="1" applyFill="1" applyBorder="1" applyAlignment="1">
      <alignment wrapText="1"/>
    </xf>
    <xf numFmtId="0" fontId="40" fillId="25" borderId="8" xfId="0" applyFont="1" applyFill="1" applyBorder="1" applyAlignment="1">
      <alignment wrapText="1"/>
    </xf>
    <xf numFmtId="167" fontId="44" fillId="3" borderId="8" xfId="10" applyNumberFormat="1" applyFont="1" applyFill="1" applyBorder="1" applyAlignment="1">
      <alignment horizontal="center"/>
    </xf>
    <xf numFmtId="0" fontId="30" fillId="0" borderId="0" xfId="0" applyFont="1" applyAlignment="1">
      <alignment vertical="top" wrapText="1"/>
    </xf>
    <xf numFmtId="165" fontId="9" fillId="0" borderId="0" xfId="0" applyNumberFormat="1" applyFont="1" applyAlignment="1">
      <alignment horizontal="center" vertical="center"/>
    </xf>
    <xf numFmtId="165" fontId="30" fillId="0" borderId="0" xfId="0" applyNumberFormat="1" applyFont="1" applyAlignment="1">
      <alignment horizontal="center" vertical="center"/>
    </xf>
    <xf numFmtId="3" fontId="44" fillId="0" borderId="0" xfId="0" applyNumberFormat="1" applyFont="1" applyAlignment="1">
      <alignment horizontal="center"/>
    </xf>
    <xf numFmtId="9" fontId="9" fillId="11" borderId="0" xfId="8" applyFont="1" applyFill="1"/>
    <xf numFmtId="3" fontId="54" fillId="37" borderId="0" xfId="0" applyNumberFormat="1" applyFont="1" applyFill="1" applyAlignment="1">
      <alignment horizontal="center" vertical="center"/>
    </xf>
    <xf numFmtId="0" fontId="5" fillId="49" borderId="3" xfId="1" applyFill="1" applyBorder="1" applyAlignment="1">
      <alignment horizontal="left" vertical="center"/>
    </xf>
    <xf numFmtId="0" fontId="40" fillId="53" borderId="36" xfId="0" applyFont="1" applyFill="1" applyBorder="1" applyAlignment="1">
      <alignment wrapText="1"/>
    </xf>
    <xf numFmtId="0" fontId="70" fillId="32" borderId="0" xfId="2" applyFont="1" applyFill="1" applyAlignment="1">
      <alignment vertical="top"/>
    </xf>
    <xf numFmtId="0" fontId="40" fillId="42" borderId="25" xfId="0" applyFont="1" applyFill="1" applyBorder="1" applyAlignment="1">
      <alignment wrapText="1"/>
    </xf>
    <xf numFmtId="0" fontId="40" fillId="53" borderId="24" xfId="0" applyFont="1" applyFill="1" applyBorder="1" applyAlignment="1">
      <alignment wrapText="1"/>
    </xf>
    <xf numFmtId="0" fontId="40" fillId="53" borderId="36" xfId="0" applyFont="1" applyFill="1" applyBorder="1" applyAlignment="1">
      <alignment horizontal="center" vertical="center" wrapText="1"/>
    </xf>
    <xf numFmtId="0" fontId="42" fillId="53" borderId="24" xfId="0" applyFont="1" applyFill="1" applyBorder="1" applyAlignment="1">
      <alignment horizontal="center" vertical="center"/>
    </xf>
    <xf numFmtId="0" fontId="41" fillId="0" borderId="21" xfId="0" applyFont="1" applyBorder="1" applyAlignment="1">
      <alignment horizontal="center"/>
    </xf>
    <xf numFmtId="0" fontId="41" fillId="0" borderId="8" xfId="0" applyFont="1" applyBorder="1" applyAlignment="1">
      <alignment horizontal="center"/>
    </xf>
    <xf numFmtId="0" fontId="45" fillId="42" borderId="22" xfId="0" applyFont="1" applyFill="1" applyBorder="1" applyAlignment="1">
      <alignment horizontal="center" vertical="center"/>
    </xf>
    <xf numFmtId="37" fontId="41" fillId="0" borderId="22" xfId="10" applyNumberFormat="1" applyFont="1" applyBorder="1" applyAlignment="1">
      <alignment horizontal="center" vertical="top"/>
    </xf>
    <xf numFmtId="0" fontId="44" fillId="42" borderId="22" xfId="0" applyFont="1" applyFill="1" applyBorder="1" applyAlignment="1">
      <alignment horizontal="center"/>
    </xf>
    <xf numFmtId="0" fontId="59" fillId="35" borderId="22" xfId="0" applyFont="1" applyFill="1" applyBorder="1" applyAlignment="1">
      <alignment wrapText="1"/>
    </xf>
    <xf numFmtId="0" fontId="40" fillId="42" borderId="22" xfId="0" applyFont="1" applyFill="1" applyBorder="1" applyAlignment="1">
      <alignment horizontal="center" vertical="center" wrapText="1"/>
    </xf>
    <xf numFmtId="0" fontId="45" fillId="0" borderId="22" xfId="0" applyFont="1" applyBorder="1" applyAlignment="1">
      <alignment horizontal="center" vertical="center"/>
    </xf>
    <xf numFmtId="1" fontId="41" fillId="0" borderId="22" xfId="0" applyNumberFormat="1" applyFont="1" applyBorder="1" applyAlignment="1">
      <alignment horizontal="center"/>
    </xf>
    <xf numFmtId="10" fontId="41" fillId="0" borderId="22" xfId="2" applyNumberFormat="1" applyFont="1" applyBorder="1" applyAlignment="1">
      <alignment horizontal="center" vertical="center"/>
    </xf>
    <xf numFmtId="0" fontId="41" fillId="0" borderId="22" xfId="2" applyFont="1" applyBorder="1" applyAlignment="1">
      <alignment horizontal="center" vertical="center"/>
    </xf>
    <xf numFmtId="0" fontId="41" fillId="0" borderId="22" xfId="0" applyFont="1" applyBorder="1" applyAlignment="1">
      <alignment horizontal="center" vertical="center"/>
    </xf>
    <xf numFmtId="166" fontId="41" fillId="3" borderId="22" xfId="0" applyNumberFormat="1" applyFont="1" applyFill="1" applyBorder="1" applyAlignment="1">
      <alignment horizontal="center" vertical="center"/>
    </xf>
    <xf numFmtId="0" fontId="40" fillId="23" borderId="24" xfId="0" applyFont="1" applyFill="1" applyBorder="1" applyAlignment="1">
      <alignment wrapText="1"/>
    </xf>
    <xf numFmtId="0" fontId="34" fillId="23" borderId="27" xfId="0" applyFont="1" applyFill="1" applyBorder="1" applyAlignment="1">
      <alignment vertical="center" wrapText="1"/>
    </xf>
    <xf numFmtId="0" fontId="34" fillId="23" borderId="43" xfId="0" applyFont="1" applyFill="1" applyBorder="1" applyAlignment="1">
      <alignment vertical="center" wrapText="1"/>
    </xf>
    <xf numFmtId="0" fontId="34" fillId="23" borderId="0" xfId="0" applyFont="1" applyFill="1" applyAlignment="1">
      <alignment vertical="center" wrapText="1"/>
    </xf>
    <xf numFmtId="0" fontId="34" fillId="23" borderId="52" xfId="0" applyFont="1" applyFill="1" applyBorder="1" applyAlignment="1">
      <alignment vertical="center" wrapText="1"/>
    </xf>
    <xf numFmtId="0" fontId="34" fillId="23" borderId="39" xfId="0" applyFont="1" applyFill="1" applyBorder="1" applyAlignment="1">
      <alignment vertical="center" wrapText="1"/>
    </xf>
    <xf numFmtId="0" fontId="34" fillId="23" borderId="30" xfId="0" applyFont="1" applyFill="1" applyBorder="1" applyAlignment="1">
      <alignment vertical="center" wrapText="1"/>
    </xf>
    <xf numFmtId="0" fontId="34" fillId="0" borderId="57" xfId="0" applyFont="1" applyBorder="1" applyAlignment="1">
      <alignment horizontal="center" vertical="center" wrapText="1"/>
    </xf>
    <xf numFmtId="0" fontId="0" fillId="0" borderId="0" xfId="0" applyAlignment="1">
      <alignment wrapText="1"/>
    </xf>
    <xf numFmtId="0" fontId="8" fillId="7" borderId="45" xfId="0" applyFont="1" applyFill="1" applyBorder="1" applyAlignment="1">
      <alignment horizontal="left" vertical="top" wrapText="1"/>
    </xf>
    <xf numFmtId="0" fontId="7" fillId="7" borderId="45" xfId="0" applyFont="1" applyFill="1" applyBorder="1" applyAlignment="1">
      <alignment horizontal="left" vertical="top" wrapText="1"/>
    </xf>
    <xf numFmtId="0" fontId="30" fillId="14" borderId="45" xfId="0" applyFont="1" applyFill="1" applyBorder="1" applyAlignment="1">
      <alignment vertical="top" wrapText="1"/>
    </xf>
    <xf numFmtId="0" fontId="12" fillId="14" borderId="45" xfId="0" applyFont="1" applyFill="1" applyBorder="1" applyAlignment="1">
      <alignment vertical="top" wrapText="1"/>
    </xf>
    <xf numFmtId="0" fontId="30" fillId="0" borderId="45" xfId="0" applyFont="1" applyBorder="1" applyAlignment="1">
      <alignment vertical="top" wrapText="1"/>
    </xf>
    <xf numFmtId="0" fontId="7" fillId="0" borderId="46" xfId="5" applyFont="1" applyBorder="1" applyAlignment="1">
      <alignment vertical="top" wrapText="1"/>
    </xf>
    <xf numFmtId="0" fontId="12" fillId="0" borderId="45" xfId="0" applyFont="1" applyBorder="1" applyAlignment="1">
      <alignment vertical="top" wrapText="1"/>
    </xf>
    <xf numFmtId="0" fontId="12" fillId="11" borderId="45" xfId="0" applyFont="1" applyFill="1" applyBorder="1" applyAlignment="1">
      <alignment vertical="top" wrapText="1"/>
    </xf>
    <xf numFmtId="0" fontId="12" fillId="31" borderId="45" xfId="0" applyFont="1" applyFill="1" applyBorder="1" applyAlignment="1">
      <alignment vertical="top" wrapText="1"/>
    </xf>
    <xf numFmtId="0" fontId="12" fillId="16" borderId="45" xfId="0" applyFont="1" applyFill="1" applyBorder="1" applyAlignment="1">
      <alignment vertical="top" wrapText="1"/>
    </xf>
    <xf numFmtId="0" fontId="12" fillId="54" borderId="45" xfId="0" applyFont="1" applyFill="1" applyBorder="1" applyAlignment="1">
      <alignment vertical="top" wrapText="1"/>
    </xf>
    <xf numFmtId="0" fontId="9" fillId="0" borderId="46" xfId="5" applyFont="1" applyBorder="1" applyAlignment="1">
      <alignment vertical="top" wrapText="1"/>
    </xf>
    <xf numFmtId="0" fontId="1" fillId="0" borderId="0" xfId="0" applyFont="1" applyAlignment="1">
      <alignment horizontal="left" vertical="center"/>
    </xf>
    <xf numFmtId="0" fontId="6" fillId="14" borderId="22" xfId="0" applyFont="1" applyFill="1" applyBorder="1" applyAlignment="1">
      <alignment horizontal="left" vertical="center" wrapText="1"/>
    </xf>
    <xf numFmtId="0" fontId="6" fillId="29" borderId="22" xfId="0" applyFont="1" applyFill="1" applyBorder="1" applyAlignment="1">
      <alignment vertical="center"/>
    </xf>
    <xf numFmtId="0" fontId="6" fillId="29" borderId="22" xfId="0" applyFont="1" applyFill="1" applyBorder="1" applyAlignment="1">
      <alignment horizontal="left" vertical="center" wrapText="1"/>
    </xf>
    <xf numFmtId="0" fontId="74" fillId="29" borderId="22" xfId="0" applyFont="1" applyFill="1" applyBorder="1" applyAlignment="1">
      <alignment horizontal="left" vertical="center" wrapText="1"/>
    </xf>
    <xf numFmtId="0" fontId="74" fillId="3" borderId="22" xfId="0" applyFont="1" applyFill="1" applyBorder="1" applyAlignment="1">
      <alignment horizontal="left" vertical="center"/>
    </xf>
    <xf numFmtId="0" fontId="6" fillId="3" borderId="22" xfId="0" applyFont="1" applyFill="1" applyBorder="1" applyAlignment="1">
      <alignment horizontal="left" vertical="center"/>
    </xf>
    <xf numFmtId="0" fontId="74" fillId="3" borderId="22" xfId="0" applyFont="1" applyFill="1" applyBorder="1" applyAlignment="1">
      <alignment vertical="center"/>
    </xf>
    <xf numFmtId="0" fontId="74" fillId="3" borderId="22"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10" borderId="22" xfId="0" applyFont="1" applyFill="1" applyBorder="1" applyAlignment="1">
      <alignment horizontal="left" vertical="center"/>
    </xf>
    <xf numFmtId="0" fontId="6" fillId="10" borderId="22" xfId="0" applyFont="1" applyFill="1" applyBorder="1" applyAlignment="1">
      <alignment horizontal="left" vertical="center" wrapText="1"/>
    </xf>
    <xf numFmtId="0" fontId="6" fillId="29" borderId="22" xfId="0" applyFont="1" applyFill="1" applyBorder="1" applyAlignment="1">
      <alignment vertical="center" wrapText="1"/>
    </xf>
    <xf numFmtId="0" fontId="1" fillId="0" borderId="0" xfId="0" applyFont="1" applyAlignment="1">
      <alignment horizontal="left" vertical="center" wrapText="1"/>
    </xf>
    <xf numFmtId="0" fontId="1" fillId="0" borderId="22" xfId="0" applyFont="1" applyBorder="1" applyAlignment="1">
      <alignment vertical="top"/>
    </xf>
    <xf numFmtId="0" fontId="1" fillId="0" borderId="4" xfId="0" applyFont="1" applyBorder="1" applyAlignment="1">
      <alignment vertical="top"/>
    </xf>
    <xf numFmtId="0" fontId="1" fillId="0" borderId="1" xfId="2" applyFont="1" applyBorder="1" applyAlignment="1">
      <alignment vertical="top"/>
    </xf>
    <xf numFmtId="0" fontId="1" fillId="0" borderId="1" xfId="0" applyFont="1" applyBorder="1" applyAlignment="1">
      <alignment vertical="top"/>
    </xf>
    <xf numFmtId="0" fontId="18" fillId="9" borderId="0" xfId="0" applyFont="1" applyFill="1" applyAlignment="1">
      <alignment horizontal="center" vertical="center" wrapText="1"/>
    </xf>
    <xf numFmtId="0" fontId="18" fillId="9" borderId="0" xfId="0" applyFont="1" applyFill="1" applyAlignment="1">
      <alignment horizontal="center" vertical="center"/>
    </xf>
    <xf numFmtId="0" fontId="1" fillId="0" borderId="0" xfId="0" applyFont="1" applyAlignment="1">
      <alignment horizontal="left" vertical="center"/>
    </xf>
    <xf numFmtId="0" fontId="49" fillId="0" borderId="0" xfId="2" applyFont="1" applyAlignment="1">
      <alignment horizontal="center" vertical="center"/>
    </xf>
    <xf numFmtId="0" fontId="49" fillId="26" borderId="26" xfId="2" applyFont="1" applyFill="1" applyBorder="1" applyAlignment="1">
      <alignment horizontal="center" vertical="center"/>
    </xf>
    <xf numFmtId="0" fontId="49" fillId="26" borderId="28" xfId="2" applyFont="1" applyFill="1" applyBorder="1" applyAlignment="1">
      <alignment horizontal="center" vertical="center"/>
    </xf>
    <xf numFmtId="0" fontId="49" fillId="26" borderId="29" xfId="2" applyFont="1" applyFill="1" applyBorder="1" applyAlignment="1">
      <alignment horizontal="center" vertical="center"/>
    </xf>
    <xf numFmtId="0" fontId="49" fillId="26" borderId="30" xfId="2" applyFont="1" applyFill="1" applyBorder="1" applyAlignment="1">
      <alignment horizontal="center" vertical="center"/>
    </xf>
    <xf numFmtId="0" fontId="49" fillId="0" borderId="43" xfId="2" applyFont="1" applyBorder="1" applyAlignment="1">
      <alignment horizontal="center" vertical="center"/>
    </xf>
    <xf numFmtId="0" fontId="34" fillId="23" borderId="26" xfId="0" applyFont="1" applyFill="1" applyBorder="1" applyAlignment="1">
      <alignment horizontal="center" vertical="center" wrapText="1"/>
    </xf>
    <xf numFmtId="0" fontId="34" fillId="23" borderId="28" xfId="0" applyFont="1" applyFill="1" applyBorder="1" applyAlignment="1">
      <alignment horizontal="center" vertical="center" wrapText="1"/>
    </xf>
    <xf numFmtId="0" fontId="40" fillId="23" borderId="24" xfId="0" applyFont="1" applyFill="1" applyBorder="1" applyAlignment="1">
      <alignment horizontal="center" wrapText="1"/>
    </xf>
    <xf numFmtId="0" fontId="40" fillId="23" borderId="31" xfId="0" applyFont="1" applyFill="1" applyBorder="1" applyAlignment="1">
      <alignment horizontal="center" wrapText="1"/>
    </xf>
    <xf numFmtId="0" fontId="40" fillId="23" borderId="22" xfId="0" applyFont="1" applyFill="1" applyBorder="1" applyAlignment="1">
      <alignment horizontal="center" vertical="center" wrapText="1"/>
    </xf>
    <xf numFmtId="0" fontId="40" fillId="23" borderId="26" xfId="0" applyFont="1" applyFill="1" applyBorder="1" applyAlignment="1">
      <alignment horizontal="center" wrapText="1"/>
    </xf>
    <xf numFmtId="0" fontId="40" fillId="23" borderId="27" xfId="0" applyFont="1" applyFill="1" applyBorder="1" applyAlignment="1">
      <alignment horizontal="center" wrapText="1"/>
    </xf>
    <xf numFmtId="0" fontId="40" fillId="23" borderId="32" xfId="0" applyFont="1" applyFill="1" applyBorder="1" applyAlignment="1">
      <alignment horizontal="center" vertical="center" wrapText="1"/>
    </xf>
    <xf numFmtId="0" fontId="40" fillId="23" borderId="31" xfId="0" applyFont="1" applyFill="1" applyBorder="1" applyAlignment="1">
      <alignment horizontal="center" vertical="center" wrapText="1"/>
    </xf>
    <xf numFmtId="0" fontId="40" fillId="23" borderId="8" xfId="0" applyFont="1" applyFill="1" applyBorder="1" applyAlignment="1">
      <alignment horizontal="center" wrapText="1"/>
    </xf>
    <xf numFmtId="0" fontId="40" fillId="23" borderId="34" xfId="0" applyFont="1" applyFill="1" applyBorder="1" applyAlignment="1">
      <alignment horizontal="center" wrapText="1"/>
    </xf>
    <xf numFmtId="0" fontId="40" fillId="25" borderId="22" xfId="0" applyFont="1" applyFill="1" applyBorder="1" applyAlignment="1">
      <alignment horizontal="center" wrapText="1"/>
    </xf>
    <xf numFmtId="0" fontId="40" fillId="25" borderId="24" xfId="0" applyFont="1" applyFill="1" applyBorder="1" applyAlignment="1">
      <alignment horizontal="center" wrapText="1"/>
    </xf>
    <xf numFmtId="0" fontId="59" fillId="25" borderId="42" xfId="0" applyFont="1" applyFill="1" applyBorder="1" applyAlignment="1">
      <alignment horizontal="center" wrapText="1"/>
    </xf>
    <xf numFmtId="0" fontId="59" fillId="25" borderId="8" xfId="0" applyFont="1" applyFill="1" applyBorder="1" applyAlignment="1">
      <alignment horizontal="center" wrapText="1"/>
    </xf>
    <xf numFmtId="0" fontId="59" fillId="25" borderId="34" xfId="0" applyFont="1" applyFill="1" applyBorder="1" applyAlignment="1">
      <alignment horizontal="center" wrapText="1"/>
    </xf>
    <xf numFmtId="0" fontId="59" fillId="25" borderId="43" xfId="0" applyFont="1" applyFill="1" applyBorder="1" applyAlignment="1">
      <alignment horizontal="center" wrapText="1"/>
    </xf>
    <xf numFmtId="0" fontId="59" fillId="25" borderId="0" xfId="0" applyFont="1" applyFill="1" applyAlignment="1">
      <alignment horizontal="center" wrapText="1"/>
    </xf>
    <xf numFmtId="0" fontId="59" fillId="25" borderId="37" xfId="0" applyFont="1" applyFill="1" applyBorder="1" applyAlignment="1">
      <alignment horizontal="center" wrapText="1"/>
    </xf>
    <xf numFmtId="0" fontId="59" fillId="25" borderId="38" xfId="0" applyFont="1" applyFill="1" applyBorder="1" applyAlignment="1">
      <alignment horizontal="center" wrapText="1"/>
    </xf>
    <xf numFmtId="0" fontId="40" fillId="25" borderId="53" xfId="0" applyFont="1" applyFill="1" applyBorder="1" applyAlignment="1">
      <alignment horizontal="center" wrapText="1"/>
    </xf>
    <xf numFmtId="0" fontId="40" fillId="25" borderId="54" xfId="0" applyFont="1" applyFill="1" applyBorder="1" applyAlignment="1">
      <alignment horizontal="center" wrapText="1"/>
    </xf>
    <xf numFmtId="0" fontId="40" fillId="25" borderId="55" xfId="0" applyFont="1" applyFill="1" applyBorder="1" applyAlignment="1">
      <alignment horizontal="center" wrapText="1"/>
    </xf>
    <xf numFmtId="0" fontId="40" fillId="25" borderId="37" xfId="0" applyFont="1" applyFill="1" applyBorder="1" applyAlignment="1">
      <alignment horizontal="center" wrapText="1"/>
    </xf>
    <xf numFmtId="0" fontId="40" fillId="25" borderId="38" xfId="0" applyFont="1" applyFill="1" applyBorder="1" applyAlignment="1">
      <alignment horizontal="center" wrapText="1"/>
    </xf>
    <xf numFmtId="0" fontId="40" fillId="25" borderId="56" xfId="0" applyFont="1" applyFill="1" applyBorder="1" applyAlignment="1">
      <alignment horizontal="center" wrapText="1"/>
    </xf>
    <xf numFmtId="0" fontId="40" fillId="27" borderId="32" xfId="0" applyFont="1" applyFill="1" applyBorder="1" applyAlignment="1">
      <alignment horizontal="center" vertical="center" wrapText="1"/>
    </xf>
    <xf numFmtId="0" fontId="40" fillId="25" borderId="27" xfId="0" applyFont="1" applyFill="1" applyBorder="1" applyAlignment="1">
      <alignment horizontal="center" wrapText="1"/>
    </xf>
    <xf numFmtId="0" fontId="40" fillId="25" borderId="32" xfId="0" applyFont="1" applyFill="1" applyBorder="1" applyAlignment="1">
      <alignment horizontal="center" wrapText="1"/>
    </xf>
    <xf numFmtId="0" fontId="40" fillId="25" borderId="31" xfId="0" applyFont="1" applyFill="1" applyBorder="1" applyAlignment="1">
      <alignment horizontal="center" wrapText="1"/>
    </xf>
    <xf numFmtId="0" fontId="40" fillId="25" borderId="40" xfId="0" applyFont="1" applyFill="1" applyBorder="1" applyAlignment="1">
      <alignment horizontal="center" wrapText="1"/>
    </xf>
    <xf numFmtId="0" fontId="40" fillId="25" borderId="41" xfId="0" applyFont="1" applyFill="1" applyBorder="1" applyAlignment="1">
      <alignment horizontal="center" wrapText="1"/>
    </xf>
    <xf numFmtId="0" fontId="40" fillId="24" borderId="22" xfId="0" applyFont="1" applyFill="1" applyBorder="1" applyAlignment="1">
      <alignment horizontal="center" wrapText="1"/>
    </xf>
    <xf numFmtId="0" fontId="40" fillId="27" borderId="22" xfId="0" applyFont="1" applyFill="1" applyBorder="1" applyAlignment="1">
      <alignment horizontal="center" vertical="center" wrapText="1"/>
    </xf>
    <xf numFmtId="0" fontId="74" fillId="3" borderId="22" xfId="0" applyFont="1" applyFill="1" applyBorder="1" applyAlignment="1">
      <alignment horizontal="left" vertical="center" wrapText="1"/>
    </xf>
    <xf numFmtId="0" fontId="74" fillId="3" borderId="22" xfId="0" applyFont="1" applyFill="1" applyBorder="1" applyAlignment="1">
      <alignment horizontal="left" vertical="center"/>
    </xf>
    <xf numFmtId="0" fontId="6" fillId="29" borderId="22" xfId="0" applyFont="1" applyFill="1" applyBorder="1" applyAlignment="1">
      <alignment horizontal="left" vertical="center"/>
    </xf>
    <xf numFmtId="0" fontId="6" fillId="29" borderId="22" xfId="0" applyFont="1" applyFill="1" applyBorder="1" applyAlignment="1">
      <alignment vertical="center"/>
    </xf>
    <xf numFmtId="0" fontId="74" fillId="3" borderId="22" xfId="0" applyFont="1" applyFill="1" applyBorder="1" applyAlignment="1">
      <alignment vertical="center" wrapText="1"/>
    </xf>
    <xf numFmtId="0" fontId="74" fillId="3" borderId="22" xfId="0" applyFont="1" applyFill="1" applyBorder="1" applyAlignment="1">
      <alignment vertical="center"/>
    </xf>
    <xf numFmtId="0" fontId="6" fillId="14" borderId="22" xfId="0" applyFont="1" applyFill="1" applyBorder="1" applyAlignment="1">
      <alignment horizontal="left" vertical="center"/>
    </xf>
    <xf numFmtId="0" fontId="6" fillId="40" borderId="22" xfId="0" applyFont="1" applyFill="1" applyBorder="1" applyAlignment="1">
      <alignment horizontal="left" vertical="center"/>
    </xf>
    <xf numFmtId="0" fontId="6" fillId="40" borderId="22" xfId="0" applyFont="1" applyFill="1" applyBorder="1" applyAlignment="1">
      <alignment vertical="center"/>
    </xf>
    <xf numFmtId="0" fontId="50" fillId="3" borderId="23" xfId="0" applyFont="1" applyFill="1" applyBorder="1" applyAlignment="1">
      <alignment horizontal="center" vertical="center"/>
    </xf>
    <xf numFmtId="0" fontId="50" fillId="3" borderId="25" xfId="0" applyFont="1" applyFill="1" applyBorder="1" applyAlignment="1">
      <alignment horizontal="center" vertical="center"/>
    </xf>
    <xf numFmtId="0" fontId="6" fillId="29" borderId="22" xfId="0" applyFont="1" applyFill="1" applyBorder="1" applyAlignment="1">
      <alignment horizontal="center" vertical="center"/>
    </xf>
    <xf numFmtId="0" fontId="74" fillId="10" borderId="22" xfId="0" applyFont="1" applyFill="1" applyBorder="1" applyAlignment="1">
      <alignment horizontal="left" vertical="center" wrapText="1"/>
    </xf>
    <xf numFmtId="0" fontId="74" fillId="10" borderId="22" xfId="0" applyFont="1" applyFill="1" applyBorder="1" applyAlignment="1">
      <alignment vertical="center" wrapText="1"/>
    </xf>
    <xf numFmtId="0" fontId="16" fillId="0" borderId="0" xfId="0" applyFont="1" applyAlignment="1">
      <alignment horizontal="left" vertical="top" wrapText="1"/>
    </xf>
    <xf numFmtId="0" fontId="23" fillId="0" borderId="0" xfId="0" applyFont="1" applyAlignment="1">
      <alignment horizontal="left" vertical="top" wrapText="1"/>
    </xf>
  </cellXfs>
  <cellStyles count="12">
    <cellStyle name="Comma" xfId="10" builtinId="3"/>
    <cellStyle name="Comma 2" xfId="4" xr:uid="{00000000-0005-0000-0000-000000000000}"/>
    <cellStyle name="Hyperlink" xfId="1" builtinId="8"/>
    <cellStyle name="Hyperlink 2" xfId="3" xr:uid="{00000000-0005-0000-0000-000002000000}"/>
    <cellStyle name="Normal" xfId="0" builtinId="0"/>
    <cellStyle name="Normal 2" xfId="2" xr:uid="{00000000-0005-0000-0000-000004000000}"/>
    <cellStyle name="Normal 2 2" xfId="5" xr:uid="{00000000-0005-0000-0000-000005000000}"/>
    <cellStyle name="Normal 3" xfId="6" xr:uid="{00000000-0005-0000-0000-000006000000}"/>
    <cellStyle name="Normal 3 2" xfId="11" xr:uid="{0F1FF491-8B55-4787-8CA8-8283E108DAE3}"/>
    <cellStyle name="Normal 3 3 2" xfId="9" xr:uid="{00000000-0005-0000-0000-000007000000}"/>
    <cellStyle name="Normal 4" xfId="7" xr:uid="{00000000-0005-0000-0000-000008000000}"/>
    <cellStyle name="Percent" xfId="8" builtinId="5"/>
  </cellStyles>
  <dxfs count="30">
    <dxf>
      <font>
        <b/>
        <i val="0"/>
      </font>
      <fill>
        <patternFill>
          <bgColor rgb="FFDDEBF7"/>
        </patternFill>
      </fill>
    </dxf>
    <dxf>
      <font>
        <b/>
        <i val="0"/>
      </font>
      <fill>
        <patternFill>
          <bgColor rgb="FFBDD7EE"/>
        </patternFill>
      </fill>
    </dxf>
    <dxf>
      <font>
        <b/>
        <i val="0"/>
      </font>
      <fill>
        <patternFill>
          <bgColor rgb="FF9BC2E6"/>
        </patternFill>
      </fill>
    </dxf>
    <dxf>
      <font>
        <b/>
        <i val="0"/>
        <color rgb="FFFFFFFF"/>
      </font>
      <fill>
        <patternFill>
          <bgColor rgb="FF2F75B5"/>
        </patternFill>
      </fill>
    </dxf>
    <dxf>
      <font>
        <b/>
        <i val="0"/>
        <color rgb="FFFFFFFF"/>
      </font>
      <fill>
        <patternFill>
          <bgColor rgb="FF1F4E78"/>
        </patternFill>
      </fill>
    </dxf>
    <dxf>
      <font>
        <color theme="1"/>
      </font>
      <fill>
        <patternFill>
          <bgColor rgb="FFD9D9D9"/>
        </patternFill>
      </fill>
    </dxf>
    <dxf>
      <font>
        <b/>
        <i val="0"/>
        <color auto="1"/>
      </font>
      <fill>
        <patternFill>
          <bgColor rgb="FFFFF2CC"/>
        </patternFill>
      </fill>
    </dxf>
    <dxf>
      <font>
        <b/>
        <i val="0"/>
        <color auto="1"/>
      </font>
      <fill>
        <patternFill>
          <bgColor rgb="FFFFDA65"/>
        </patternFill>
      </fill>
    </dxf>
    <dxf>
      <font>
        <b/>
        <i val="0"/>
        <color auto="1"/>
      </font>
      <fill>
        <patternFill>
          <bgColor rgb="FFF4B432"/>
        </patternFill>
      </fill>
    </dxf>
    <dxf>
      <font>
        <b/>
        <i val="0"/>
        <color rgb="FFFFFFFF"/>
      </font>
      <fill>
        <patternFill>
          <bgColor rgb="FFC65911"/>
        </patternFill>
      </fill>
    </dxf>
    <dxf>
      <font>
        <b/>
        <i val="0"/>
        <color rgb="FFFFFFFF"/>
      </font>
      <fill>
        <patternFill>
          <bgColor rgb="FF833C0C"/>
        </patternFill>
      </fill>
    </dxf>
    <dxf>
      <fill>
        <patternFill>
          <bgColor theme="0" tint="-0.14996795556505021"/>
        </patternFill>
      </fill>
    </dxf>
    <dxf>
      <font>
        <b/>
        <i val="0"/>
        <color rgb="FF000000"/>
      </font>
      <fill>
        <patternFill>
          <bgColor rgb="FFB07AD8"/>
        </patternFill>
      </fill>
    </dxf>
    <dxf>
      <font>
        <b/>
        <i val="0"/>
        <color rgb="FFFFFFFF"/>
      </font>
      <fill>
        <patternFill patternType="solid">
          <fgColor rgb="FF321547"/>
          <bgColor rgb="FF321547"/>
        </patternFill>
      </fill>
    </dxf>
    <dxf>
      <font>
        <b/>
        <i val="0"/>
        <color rgb="FFFFFFFF"/>
      </font>
      <fill>
        <patternFill>
          <bgColor rgb="FF5B2682"/>
        </patternFill>
      </fill>
    </dxf>
    <dxf>
      <font>
        <b/>
        <i val="0"/>
      </font>
      <fill>
        <patternFill>
          <bgColor rgb="FFD8BEEC"/>
        </patternFill>
      </fill>
    </dxf>
    <dxf>
      <font>
        <b/>
        <i val="0"/>
      </font>
      <fill>
        <patternFill>
          <bgColor rgb="FFEFE5F7"/>
        </patternFill>
      </fill>
    </dxf>
    <dxf>
      <font>
        <color auto="1"/>
      </font>
      <fill>
        <patternFill>
          <bgColor rgb="FFD9D9D9"/>
        </patternFill>
      </fill>
    </dxf>
    <dxf>
      <font>
        <b/>
        <i val="0"/>
        <color rgb="FFFFFFFF"/>
      </font>
      <fill>
        <patternFill>
          <bgColor rgb="FF1F4E78"/>
        </patternFill>
      </fill>
    </dxf>
    <dxf>
      <font>
        <b/>
        <i val="0"/>
        <color rgb="FFFFFFFF"/>
      </font>
      <fill>
        <patternFill>
          <bgColor rgb="FF2F75B5"/>
        </patternFill>
      </fill>
    </dxf>
    <dxf>
      <font>
        <b/>
        <i val="0"/>
      </font>
      <fill>
        <patternFill>
          <bgColor rgb="FF9BC2E6"/>
        </patternFill>
      </fill>
    </dxf>
    <dxf>
      <font>
        <b/>
        <i val="0"/>
      </font>
      <fill>
        <patternFill>
          <bgColor rgb="FFBDD7EE"/>
        </patternFill>
      </fill>
    </dxf>
    <dxf>
      <font>
        <b/>
        <i val="0"/>
      </font>
      <fill>
        <patternFill>
          <bgColor rgb="FFDDEBF7"/>
        </patternFill>
      </fill>
    </dxf>
    <dxf>
      <font>
        <color theme="1"/>
      </font>
      <fill>
        <patternFill>
          <bgColor rgb="FFD9D9D9"/>
        </patternFill>
      </fill>
    </dxf>
    <dxf>
      <fill>
        <patternFill>
          <bgColor theme="0" tint="-4.9989318521683403E-2"/>
        </patternFill>
      </fill>
    </dxf>
    <dxf>
      <font>
        <b/>
        <i val="0"/>
        <color auto="1"/>
      </font>
      <fill>
        <patternFill>
          <bgColor rgb="FFFFF2CC"/>
        </patternFill>
      </fill>
    </dxf>
    <dxf>
      <font>
        <b/>
        <i val="0"/>
        <color auto="1"/>
      </font>
      <fill>
        <patternFill>
          <bgColor rgb="FFFFDA65"/>
        </patternFill>
      </fill>
    </dxf>
    <dxf>
      <font>
        <b/>
        <i val="0"/>
        <color auto="1"/>
      </font>
      <fill>
        <patternFill>
          <bgColor rgb="FFF4B432"/>
        </patternFill>
      </fill>
    </dxf>
    <dxf>
      <font>
        <b/>
        <i val="0"/>
        <color rgb="FFFFFFFF"/>
      </font>
      <fill>
        <patternFill>
          <bgColor rgb="FFC65911"/>
        </patternFill>
      </fill>
    </dxf>
    <dxf>
      <font>
        <b/>
        <i val="0"/>
        <color rgb="FFFFFFFF"/>
      </font>
      <fill>
        <patternFill>
          <bgColor rgb="FF833C0C"/>
        </patternFill>
      </fill>
    </dxf>
  </dxfs>
  <tableStyles count="0" defaultTableStyle="TableStyleMedium2" defaultPivotStyle="PivotStyleLight16"/>
  <colors>
    <mruColors>
      <color rgb="FFFFF9E7"/>
      <color rgb="FFFFFBEF"/>
      <color rgb="FFFFFFFF"/>
      <color rgb="FF5D2884"/>
      <color rgb="FF85DFFF"/>
      <color rgb="FFABE9FF"/>
      <color rgb="FFD9F5FF"/>
      <color rgb="FFE7F9FF"/>
      <color rgb="FFC1EFFF"/>
      <color rgb="FFC8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0</xdr:row>
      <xdr:rowOff>114300</xdr:rowOff>
    </xdr:from>
    <xdr:to>
      <xdr:col>11</xdr:col>
      <xdr:colOff>311150</xdr:colOff>
      <xdr:row>10</xdr:row>
      <xdr:rowOff>41275</xdr:rowOff>
    </xdr:to>
    <xdr:pic>
      <xdr:nvPicPr>
        <xdr:cNvPr id="4" name="Picture 1">
          <a:extLst>
            <a:ext uri="{FF2B5EF4-FFF2-40B4-BE49-F238E27FC236}">
              <a16:creationId xmlns:a16="http://schemas.microsoft.com/office/drawing/2014/main" id="{7112BC41-051F-698F-4C2B-23D274A6D669}"/>
            </a:ext>
          </a:extLst>
        </xdr:cNvPr>
        <xdr:cNvPicPr>
          <a:picLocks noChangeAspect="1"/>
        </xdr:cNvPicPr>
      </xdr:nvPicPr>
      <xdr:blipFill>
        <a:blip xmlns:r="http://schemas.openxmlformats.org/officeDocument/2006/relationships" r:embed="rId1"/>
        <a:stretch>
          <a:fillRect/>
        </a:stretch>
      </xdr:blipFill>
      <xdr:spPr>
        <a:xfrm>
          <a:off x="5829300" y="114300"/>
          <a:ext cx="4572000" cy="1895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 dT="2023-05-17T13:45:37.03" personId="{00000000-0000-0000-0000-000000000000}" id="{3F84C6C0-1530-4F30-B02C-DDB51D9085C6}">
    <text>Total &lt;5years who are Stunted</text>
  </threadedComment>
  <threadedComment ref="X1" dT="2023-06-09T08:57:11.35" personId="{00000000-0000-0000-0000-000000000000}" id="{AB2B4DB9-926A-4B42-B4C5-AAB51DFA64B7}">
    <text>[Mention was removed] I shared a better data set just now thanks</text>
  </threadedComment>
  <threadedComment ref="X1" dT="2023-06-13T12:21:36.54" personId="{00000000-0000-0000-0000-000000000000}" id="{4DF7E481-0097-4E3A-A0EF-FB81895699FA}" parentId="{AB2B4DB9-926A-4B42-B4C5-AAB51DFA64B7}">
    <text xml:space="preserve">Have checked and covers less counties and even within the county, its a few schools. </text>
  </threadedComment>
</ThreadedComments>
</file>

<file path=xl/threadedComments/threadedComment2.xml><?xml version="1.0" encoding="utf-8"?>
<ThreadedComments xmlns="http://schemas.microsoft.com/office/spreadsheetml/2018/threadedcomments" xmlns:x="http://schemas.openxmlformats.org/spreadsheetml/2006/main">
  <threadedComment ref="H4" dT="2023-05-17T13:45:37.03" personId="{00000000-0000-0000-0000-000000000000}" id="{3F84C6C0-1530-4F2F-B02C-DDB51D9085C6}">
    <text>Total &lt;5years who are Stunted</text>
  </threadedComment>
  <threadedComment ref="N4" dT="2023-06-14T00:27:19.72" personId="{00000000-0000-0000-0000-000000000000}" id="{53364E83-3A59-4BA5-B2CB-B64600257CE6}">
    <text>[Mention was removed] I suggest we organize the indicators by type in the table, instead of school level. E.g. enrolment rates for different levels, gender parity for different levels, etc</text>
  </threadedComment>
</ThreadedComments>
</file>

<file path=xl/threadedComments/threadedComment3.xml><?xml version="1.0" encoding="utf-8"?>
<ThreadedComments xmlns="http://schemas.microsoft.com/office/spreadsheetml/2018/threadedcomments" xmlns:x="http://schemas.openxmlformats.org/spreadsheetml/2006/main">
  <threadedComment ref="D2" dT="2023-06-14T00:25:49.42" personId="{00000000-0000-0000-0000-000000000000}" id="{FB57147D-650B-40FD-8C25-768AA30233EE}">
    <text xml:space="preserve">[Mention was removed] When prioritizing indicators, I would take out the indicators on number of schools, average school size and number of teachers. Pupil-to-teacher ratio would be a more suitable indicator. </text>
  </threadedComment>
</ThreadedComments>
</file>

<file path=xl/worksheets/_rels/sheet10.xml.rels><?xml version="1.0" encoding="UTF-8" standalone="yes"?>
<Relationships xmlns="http://schemas.openxmlformats.org/package/2006/relationships"><Relationship Id="rId3" Type="http://schemas.openxmlformats.org/officeDocument/2006/relationships/hyperlink" Target="https://kicd.ac.ke/downloads/basic-education-statistical-booklet/" TargetMode="External"/><Relationship Id="rId2" Type="http://schemas.openxmlformats.org/officeDocument/2006/relationships/hyperlink" Target="https://dhsprogram.com/pubs/pdf/PR143/PR143.pdf" TargetMode="External"/><Relationship Id="rId1" Type="http://schemas.openxmlformats.org/officeDocument/2006/relationships/hyperlink" Target="https://dhsprogram.com/pubs/pdf/PR143/PR143.pdf" TargetMode="External"/><Relationship Id="rId5" Type="http://schemas.openxmlformats.org/officeDocument/2006/relationships/printerSettings" Target="../printerSettings/printerSettings6.bin"/><Relationship Id="rId4" Type="http://schemas.openxmlformats.org/officeDocument/2006/relationships/hyperlink" Target="https://kicd.ac.ke/downloads/basic-education-statistical-booklet/"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spatialdata.dhsprogram.com/modeled-surfaces/" TargetMode="External"/><Relationship Id="rId1" Type="http://schemas.openxmlformats.org/officeDocument/2006/relationships/hyperlink" Target="https://kmhfl.health.go.ke/"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s://www.climatelinks.org/sites/default/files/asset/document/2018_USAID-ATLAS-Project_Climate-Risk-Profile-Kenya.pdf" TargetMode="External"/><Relationship Id="rId7" Type="http://schemas.openxmlformats.org/officeDocument/2006/relationships/hyperlink" Target="https://opendata.rcmrd.org/pages/atlases." TargetMode="External"/><Relationship Id="rId2" Type="http://schemas.openxmlformats.org/officeDocument/2006/relationships/hyperlink" Target="https://mics.unicef.org/surveys" TargetMode="External"/><Relationship Id="rId1" Type="http://schemas.openxmlformats.org/officeDocument/2006/relationships/hyperlink" Target="https://mics.unicef.org/surveys" TargetMode="External"/><Relationship Id="rId6" Type="http://schemas.openxmlformats.org/officeDocument/2006/relationships/hyperlink" Target="https://drive.google.com/drive/folders/1WC6QF3GUx4FiwEMzItxj2Va9GwbSE5n6?usp=sharing" TargetMode="External"/><Relationship Id="rId5" Type="http://schemas.openxmlformats.org/officeDocument/2006/relationships/hyperlink" Target="https://dhsprogram.com/publications/publication-PR143-Preliminary-Reports-Key-Indicators-Reports.cfm" TargetMode="External"/><Relationship Id="rId4" Type="http://schemas.openxmlformats.org/officeDocument/2006/relationships/hyperlink" Target="https://dhsprogram.com/methodology/survey/survey-display-451.cfm"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unstats.un.org/sdgs/indicators/database/" TargetMode="External"/><Relationship Id="rId18" Type="http://schemas.openxmlformats.org/officeDocument/2006/relationships/hyperlink" Target="https://washdata.org/" TargetMode="External"/><Relationship Id="rId26" Type="http://schemas.openxmlformats.org/officeDocument/2006/relationships/hyperlink" Target="https://unstats.un.org/sdgs/indicators/database/" TargetMode="External"/><Relationship Id="rId39" Type="http://schemas.openxmlformats.org/officeDocument/2006/relationships/hyperlink" Target="https://population.un.org/wpp/DataQuery/" TargetMode="External"/><Relationship Id="rId21" Type="http://schemas.openxmlformats.org/officeDocument/2006/relationships/hyperlink" Target="https://washdata.org/" TargetMode="External"/><Relationship Id="rId34" Type="http://schemas.openxmlformats.org/officeDocument/2006/relationships/hyperlink" Target="https://risk.preventionweb.net/capraviewer/" TargetMode="External"/><Relationship Id="rId42" Type="http://schemas.openxmlformats.org/officeDocument/2006/relationships/hyperlink" Target="https://figshare.com/articles/dataset/Global_pesticide_pollution_risk_data_sets/10302218?file=26221667" TargetMode="External"/><Relationship Id="rId7" Type="http://schemas.openxmlformats.org/officeDocument/2006/relationships/hyperlink" Target="https://population.un.org/wpp/DataQuery/" TargetMode="External"/><Relationship Id="rId2" Type="http://schemas.openxmlformats.org/officeDocument/2006/relationships/hyperlink" Target="https://www.worldbank.org/en/data/datatopics/aspire/indicator-glance" TargetMode="External"/><Relationship Id="rId16" Type="http://schemas.openxmlformats.org/officeDocument/2006/relationships/hyperlink" Target="https://unstats.un.org/sdgs/indicators/database/" TargetMode="External"/><Relationship Id="rId20" Type="http://schemas.openxmlformats.org/officeDocument/2006/relationships/hyperlink" Target="https://washdata.org/" TargetMode="External"/><Relationship Id="rId29" Type="http://schemas.openxmlformats.org/officeDocument/2006/relationships/hyperlink" Target="http://fizz.phys.dal.ca/~atmos/martin/?page_id=140" TargetMode="External"/><Relationship Id="rId41" Type="http://schemas.openxmlformats.org/officeDocument/2006/relationships/hyperlink" Target="https://data.unicef.org/topic/nutrition/malnutrition/" TargetMode="External"/><Relationship Id="rId1" Type="http://schemas.openxmlformats.org/officeDocument/2006/relationships/hyperlink" Target="https://www.worldbank.org/en/data/datatopics/aspire" TargetMode="External"/><Relationship Id="rId6" Type="http://schemas.openxmlformats.org/officeDocument/2006/relationships/hyperlink" Target="http://data.uis.unesco.org/" TargetMode="External"/><Relationship Id="rId11" Type="http://schemas.openxmlformats.org/officeDocument/2006/relationships/hyperlink" Target="https://unstats.un.org/sdgs/indicators/database/" TargetMode="External"/><Relationship Id="rId24" Type="http://schemas.openxmlformats.org/officeDocument/2006/relationships/hyperlink" Target="https://data.worldbank.org/indicator/SI.POV.GINI" TargetMode="External"/><Relationship Id="rId32" Type="http://schemas.openxmlformats.org/officeDocument/2006/relationships/hyperlink" Target="https://risk.preventionweb.net/capraviewer/" TargetMode="External"/><Relationship Id="rId37" Type="http://schemas.openxmlformats.org/officeDocument/2006/relationships/hyperlink" Target="https://lead.pollution.org/" TargetMode="External"/><Relationship Id="rId40" Type="http://schemas.openxmlformats.org/officeDocument/2006/relationships/hyperlink" Target="http://data.uis.unesco.org/" TargetMode="External"/><Relationship Id="rId5" Type="http://schemas.openxmlformats.org/officeDocument/2006/relationships/hyperlink" Target="http://data.uis.unesco.org/" TargetMode="External"/><Relationship Id="rId15" Type="http://schemas.openxmlformats.org/officeDocument/2006/relationships/hyperlink" Target="https://data.worldbank.org/indicator/SH.STA.MMRT" TargetMode="External"/><Relationship Id="rId23" Type="http://schemas.openxmlformats.org/officeDocument/2006/relationships/hyperlink" Target="https://data.worldbank.org/indicator/SI.POV.NAHC" TargetMode="External"/><Relationship Id="rId28" Type="http://schemas.openxmlformats.org/officeDocument/2006/relationships/hyperlink" Target="https://www.wri.org/aqueduct" TargetMode="External"/><Relationship Id="rId36" Type="http://schemas.openxmlformats.org/officeDocument/2006/relationships/hyperlink" Target="http://fizz.phys.dal.ca/~atmos/martin/?page_id=140" TargetMode="External"/><Relationship Id="rId10" Type="http://schemas.openxmlformats.org/officeDocument/2006/relationships/hyperlink" Target="https://unstats.un.org/sdgs/indicators/database/" TargetMode="External"/><Relationship Id="rId19" Type="http://schemas.openxmlformats.org/officeDocument/2006/relationships/hyperlink" Target="https://washdata.org/" TargetMode="External"/><Relationship Id="rId31" Type="http://schemas.openxmlformats.org/officeDocument/2006/relationships/hyperlink" Target="https://malariaatlas.org/explorer/" TargetMode="External"/><Relationship Id="rId44" Type="http://schemas.openxmlformats.org/officeDocument/2006/relationships/printerSettings" Target="../printerSettings/printerSettings9.bin"/><Relationship Id="rId4" Type="http://schemas.openxmlformats.org/officeDocument/2006/relationships/hyperlink" Target="https://data.worldbank.org/indicator/SH.XPD.GHED.GD.ZS" TargetMode="External"/><Relationship Id="rId9" Type="http://schemas.openxmlformats.org/officeDocument/2006/relationships/hyperlink" Target="https://data.worldbank.org/indicator/SH.DYN.MORT" TargetMode="External"/><Relationship Id="rId14" Type="http://schemas.openxmlformats.org/officeDocument/2006/relationships/hyperlink" Target="https://data.worldbank.org/indicator/SH.STA.BRTW.ZS" TargetMode="External"/><Relationship Id="rId22" Type="http://schemas.openxmlformats.org/officeDocument/2006/relationships/hyperlink" Target="https://data.worldbank.org/indicator/SH.STA.HYGN.ZS" TargetMode="External"/><Relationship Id="rId27" Type="http://schemas.openxmlformats.org/officeDocument/2006/relationships/hyperlink" Target="https://www.wri.org/aqueduct" TargetMode="External"/><Relationship Id="rId30" Type="http://schemas.openxmlformats.org/officeDocument/2006/relationships/hyperlink" Target="https://doi.org/10.6084/m9.figshare.2574298.v1" TargetMode="External"/><Relationship Id="rId35" Type="http://schemas.openxmlformats.org/officeDocument/2006/relationships/hyperlink" Target="https://risk.preventionweb.net/capraviewer/" TargetMode="External"/><Relationship Id="rId43" Type="http://schemas.openxmlformats.org/officeDocument/2006/relationships/hyperlink" Target="http://berkeleyearth.org/data/" TargetMode="External"/><Relationship Id="rId8" Type="http://schemas.openxmlformats.org/officeDocument/2006/relationships/hyperlink" Target="https://data.worldbank.org/indicator/SE.XPD.TOTL.GD.ZS" TargetMode="External"/><Relationship Id="rId3" Type="http://schemas.openxmlformats.org/officeDocument/2006/relationships/hyperlink" Target="https://datacatalog.worldbank.org/dataset/global-financial-inclusion-global-findex-database" TargetMode="External"/><Relationship Id="rId12" Type="http://schemas.openxmlformats.org/officeDocument/2006/relationships/hyperlink" Target="https://unstats.un.org/sdgs/indicators/database/" TargetMode="External"/><Relationship Id="rId17" Type="http://schemas.openxmlformats.org/officeDocument/2006/relationships/hyperlink" Target="https://datacatalog.worldbank.org/dataset/global-financial-inclusion-global-findex-database" TargetMode="External"/><Relationship Id="rId25" Type="http://schemas.openxmlformats.org/officeDocument/2006/relationships/hyperlink" Target="http://data.worldbank.org/indicator/IT.CEL.SETS.P2" TargetMode="External"/><Relationship Id="rId33" Type="http://schemas.openxmlformats.org/officeDocument/2006/relationships/hyperlink" Target="https://risk.preventionweb.net/capraviewer/" TargetMode="External"/><Relationship Id="rId38" Type="http://schemas.openxmlformats.org/officeDocument/2006/relationships/hyperlink" Target="https://population.un.org/wpp/DataQue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workbookViewId="0">
      <selection sqref="A1:B1"/>
    </sheetView>
  </sheetViews>
  <sheetFormatPr defaultColWidth="9" defaultRowHeight="14.1"/>
  <cols>
    <col min="1" max="1" width="32.5" style="2" customWidth="1"/>
    <col min="2" max="2" width="69.875" style="2" customWidth="1"/>
    <col min="3" max="3" width="24.625" style="2" customWidth="1"/>
    <col min="4" max="16384" width="9" style="2"/>
  </cols>
  <sheetData>
    <row r="1" spans="1:2" s="3" customFormat="1" ht="33.75" customHeight="1">
      <c r="A1" s="454" t="s">
        <v>0</v>
      </c>
      <c r="B1" s="455"/>
    </row>
    <row r="2" spans="1:2" ht="19.5" customHeight="1">
      <c r="A2" s="456" t="s">
        <v>1</v>
      </c>
      <c r="B2" s="456"/>
    </row>
    <row r="4" spans="1:2" ht="15">
      <c r="A4" s="12" t="s">
        <v>2</v>
      </c>
      <c r="B4" s="12" t="s">
        <v>3</v>
      </c>
    </row>
    <row r="5" spans="1:2" s="267" customFormat="1" ht="32.1">
      <c r="A5" s="395" t="s">
        <v>4</v>
      </c>
      <c r="B5" s="276" t="s">
        <v>5</v>
      </c>
    </row>
    <row r="6" spans="1:2" s="267" customFormat="1" ht="32.1">
      <c r="A6" s="277" t="s">
        <v>6</v>
      </c>
      <c r="B6" s="449" t="s">
        <v>7</v>
      </c>
    </row>
    <row r="7" spans="1:2" s="267" customFormat="1" ht="22.5" customHeight="1">
      <c r="A7" s="268" t="s">
        <v>8</v>
      </c>
      <c r="B7" s="436" t="s">
        <v>9</v>
      </c>
    </row>
    <row r="8" spans="1:2" s="267" customFormat="1" ht="32.1">
      <c r="A8" s="278" t="s">
        <v>10</v>
      </c>
      <c r="B8" s="449" t="s">
        <v>11</v>
      </c>
    </row>
    <row r="9" spans="1:2" s="267" customFormat="1" ht="22.5" customHeight="1">
      <c r="A9" s="269" t="s">
        <v>12</v>
      </c>
      <c r="B9" s="436" t="s">
        <v>13</v>
      </c>
    </row>
    <row r="10" spans="1:2" s="267" customFormat="1" ht="22.5" customHeight="1">
      <c r="A10" s="270" t="s">
        <v>14</v>
      </c>
      <c r="B10" s="436" t="s">
        <v>15</v>
      </c>
    </row>
    <row r="11" spans="1:2" s="267" customFormat="1" ht="22.5" customHeight="1">
      <c r="A11" s="271" t="s">
        <v>16</v>
      </c>
      <c r="B11" s="436" t="s">
        <v>17</v>
      </c>
    </row>
    <row r="12" spans="1:2" s="267" customFormat="1" ht="22.5" customHeight="1">
      <c r="A12" s="272" t="s">
        <v>18</v>
      </c>
      <c r="B12" s="436" t="s">
        <v>19</v>
      </c>
    </row>
    <row r="13" spans="1:2" s="267" customFormat="1" ht="22.5" customHeight="1">
      <c r="A13" s="272" t="s">
        <v>20</v>
      </c>
      <c r="B13" s="436" t="s">
        <v>21</v>
      </c>
    </row>
    <row r="14" spans="1:2" s="267" customFormat="1" ht="22.5" customHeight="1">
      <c r="A14" s="272" t="s">
        <v>22</v>
      </c>
      <c r="B14" s="436" t="s">
        <v>23</v>
      </c>
    </row>
    <row r="15" spans="1:2" s="267" customFormat="1" ht="22.5" customHeight="1">
      <c r="A15" s="272" t="s">
        <v>24</v>
      </c>
      <c r="B15" s="436" t="s">
        <v>25</v>
      </c>
    </row>
    <row r="16" spans="1:2" s="267" customFormat="1" ht="22.5" customHeight="1">
      <c r="A16" s="273" t="s">
        <v>26</v>
      </c>
      <c r="B16" s="436" t="s">
        <v>27</v>
      </c>
    </row>
    <row r="17" spans="1:2" s="267" customFormat="1" ht="22.5" customHeight="1">
      <c r="A17" s="274" t="s">
        <v>28</v>
      </c>
      <c r="B17" s="275" t="s">
        <v>29</v>
      </c>
    </row>
  </sheetData>
  <mergeCells count="2">
    <mergeCell ref="A1:B1"/>
    <mergeCell ref="A2:B2"/>
  </mergeCells>
  <hyperlinks>
    <hyperlink ref="A7" location="P1_IndicatorData!A1" display="P1_IndicatorData" xr:uid="{00000000-0004-0000-0000-000000000000}"/>
    <hyperlink ref="A9" location="P2_IndicatorData!A1" display="P2_IndicatorData" xr:uid="{00000000-0004-0000-0000-000001000000}"/>
    <hyperlink ref="A10" location="REF_IndicatorData!A1" display="REF_IndicatorData" xr:uid="{00000000-0004-0000-0000-000002000000}"/>
    <hyperlink ref="A11" location="NAT_IndicatorData!A1" display="NAT_IndicatorData" xr:uid="{00000000-0004-0000-0000-000003000000}"/>
    <hyperlink ref="A12" location="Metadata_P1_ShockExposure!A1" display="Metadata_P1_ShockExposure" xr:uid="{00000000-0004-0000-0000-000004000000}"/>
    <hyperlink ref="A13" location="Metadata_P2_ChildVulnerability!A1" display="Metadata_P2_ChildVulnerability" xr:uid="{00000000-0004-0000-0000-000005000000}"/>
    <hyperlink ref="A14" location="Metadata_Reference_Context!A1" display="Metadata_Reference_Context" xr:uid="{00000000-0004-0000-0000-000006000000}"/>
    <hyperlink ref="A15" location="Data_Census_MICS_DHS_other!A1" display="Data_Census_MICS_DHS_other" xr:uid="{00000000-0004-0000-0000-000007000000}"/>
    <hyperlink ref="A16" location="'Sub-Counties'!A1" display="(Sub-)counties" xr:uid="{00000000-0004-0000-0000-000008000000}"/>
    <hyperlink ref="A17" location="GlobalCCRI_Metadata!A1" display="Global_CCRI Metadata" xr:uid="{00000000-0004-0000-0000-000009000000}"/>
    <hyperlink ref="A5" location="'Kenya CCRI-DRM'!A1" display="Kenya CCRI-DRM" xr:uid="{AA710F98-75A9-42C7-B8BD-41F77625F51F}"/>
    <hyperlink ref="A6" location="Pillar1!A1" display="Pillar1" xr:uid="{3735590F-BFF9-48CE-A5B0-166EA3C18980}"/>
    <hyperlink ref="A8" location="Pillar2!A1" display="Pillar2" xr:uid="{372978EA-B3ED-4DDB-A2FA-F3DC43EA78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65"/>
  <sheetViews>
    <sheetView zoomScale="115" zoomScaleNormal="115" workbookViewId="0">
      <pane xSplit="6" ySplit="3" topLeftCell="G4" activePane="bottomRight" state="frozen"/>
      <selection pane="bottomRight" activeCell="A2" sqref="A2:XFD2"/>
      <selection pane="bottomLeft" activeCell="A2" sqref="A2"/>
      <selection pane="topRight" activeCell="G1" sqref="G1"/>
    </sheetView>
  </sheetViews>
  <sheetFormatPr defaultColWidth="9" defaultRowHeight="18" customHeight="1"/>
  <cols>
    <col min="1" max="1" width="10.625" style="198" customWidth="1"/>
    <col min="2" max="2" width="14.625" style="198" bestFit="1" customWidth="1"/>
    <col min="3" max="3" width="22" style="198" customWidth="1"/>
    <col min="4" max="4" width="23.125" style="202" customWidth="1"/>
    <col min="5" max="5" width="23.5" style="198" customWidth="1"/>
    <col min="6" max="6" width="27.625" style="198" customWidth="1"/>
    <col min="7" max="7" width="39.875" style="198" customWidth="1"/>
    <col min="8" max="8" width="68.625" style="198" customWidth="1"/>
    <col min="9" max="9" width="55.375" style="198" customWidth="1"/>
    <col min="10" max="10" width="38.125" style="198" customWidth="1"/>
    <col min="11" max="12" width="11.125" style="198" customWidth="1"/>
    <col min="13" max="13" width="20.125" style="198" customWidth="1"/>
    <col min="14" max="14" width="13.125" style="198" customWidth="1"/>
    <col min="15" max="15" width="12.375" style="198" customWidth="1"/>
    <col min="16" max="16" width="9" style="198" customWidth="1"/>
    <col min="17" max="17" width="25" style="198" customWidth="1"/>
    <col min="18" max="18" width="14" style="198" customWidth="1"/>
    <col min="19" max="19" width="34" style="198" customWidth="1"/>
    <col min="20" max="20" width="16.875" style="198" customWidth="1"/>
    <col min="21" max="21" width="20.625" style="198" customWidth="1"/>
    <col min="22" max="22" width="11.125" style="198" customWidth="1"/>
    <col min="23" max="23" width="11.625" style="198" bestFit="1" customWidth="1"/>
    <col min="24" max="24" width="18.125" style="198" customWidth="1"/>
    <col min="25" max="25" width="8.125" style="198" customWidth="1"/>
    <col min="26" max="26" width="15.625" style="198" customWidth="1"/>
    <col min="27" max="27" width="57.625" style="198" customWidth="1"/>
    <col min="28" max="28" width="69.625" style="198" customWidth="1"/>
    <col min="29" max="16384" width="9" style="198"/>
  </cols>
  <sheetData>
    <row r="1" spans="1:28" ht="18" customHeight="1">
      <c r="A1" s="197" t="s">
        <v>421</v>
      </c>
    </row>
    <row r="3" spans="1:28" ht="18" customHeight="1">
      <c r="A3" s="200" t="s">
        <v>422</v>
      </c>
      <c r="B3" s="200" t="s">
        <v>354</v>
      </c>
      <c r="C3" s="200" t="s">
        <v>355</v>
      </c>
      <c r="D3" s="200" t="s">
        <v>356</v>
      </c>
      <c r="E3" s="200" t="s">
        <v>356</v>
      </c>
      <c r="F3" s="200" t="s">
        <v>423</v>
      </c>
      <c r="G3" s="200" t="s">
        <v>424</v>
      </c>
      <c r="H3" s="200" t="s">
        <v>3</v>
      </c>
      <c r="I3" s="200" t="s">
        <v>425</v>
      </c>
      <c r="J3" s="200" t="s">
        <v>426</v>
      </c>
      <c r="K3" s="200" t="s">
        <v>427</v>
      </c>
      <c r="L3" s="200" t="s">
        <v>428</v>
      </c>
      <c r="M3" s="200" t="s">
        <v>429</v>
      </c>
      <c r="N3" s="200" t="s">
        <v>430</v>
      </c>
      <c r="O3" s="200" t="s">
        <v>431</v>
      </c>
      <c r="P3" s="200" t="s">
        <v>432</v>
      </c>
      <c r="Q3" s="200" t="s">
        <v>433</v>
      </c>
      <c r="R3" s="200" t="s">
        <v>434</v>
      </c>
      <c r="S3" s="200" t="s">
        <v>435</v>
      </c>
      <c r="T3" s="200" t="s">
        <v>436</v>
      </c>
      <c r="U3" s="200" t="s">
        <v>437</v>
      </c>
      <c r="V3" s="200" t="s">
        <v>438</v>
      </c>
      <c r="W3" s="200" t="s">
        <v>439</v>
      </c>
      <c r="X3" s="200" t="s">
        <v>440</v>
      </c>
      <c r="Y3" s="200" t="s">
        <v>441</v>
      </c>
      <c r="Z3" s="200" t="s">
        <v>442</v>
      </c>
      <c r="AA3" s="200" t="s">
        <v>443</v>
      </c>
      <c r="AB3" s="200" t="s">
        <v>444</v>
      </c>
    </row>
    <row r="4" spans="1:28" s="206" customFormat="1" ht="18" customHeight="1">
      <c r="B4" s="207" t="s">
        <v>60</v>
      </c>
      <c r="C4" s="208" t="s">
        <v>49</v>
      </c>
      <c r="D4" s="207" t="s">
        <v>268</v>
      </c>
      <c r="E4" s="208"/>
      <c r="F4" s="207" t="s">
        <v>445</v>
      </c>
      <c r="G4" s="207" t="s">
        <v>446</v>
      </c>
      <c r="H4" s="228" t="s">
        <v>447</v>
      </c>
      <c r="I4" s="210" t="s">
        <v>448</v>
      </c>
      <c r="J4" s="210" t="s">
        <v>449</v>
      </c>
      <c r="K4" s="209"/>
      <c r="L4" s="209"/>
      <c r="M4" s="209" t="s">
        <v>450</v>
      </c>
      <c r="N4" s="209"/>
      <c r="O4" s="209" t="s">
        <v>451</v>
      </c>
      <c r="T4" s="206">
        <v>2022</v>
      </c>
      <c r="V4" s="209" t="s">
        <v>452</v>
      </c>
      <c r="W4" s="209"/>
      <c r="X4" s="209"/>
      <c r="Y4" s="209"/>
      <c r="Z4" s="209"/>
    </row>
    <row r="5" spans="1:28" s="211" customFormat="1" ht="18" customHeight="1">
      <c r="B5" s="212" t="s">
        <v>60</v>
      </c>
      <c r="C5" s="211" t="s">
        <v>49</v>
      </c>
      <c r="D5" s="503" t="s">
        <v>250</v>
      </c>
      <c r="E5" s="503" t="s">
        <v>250</v>
      </c>
      <c r="F5" s="212" t="s">
        <v>453</v>
      </c>
      <c r="G5" s="437" t="s">
        <v>454</v>
      </c>
      <c r="H5" s="213" t="s">
        <v>455</v>
      </c>
      <c r="I5" s="214"/>
      <c r="J5" s="213" t="s">
        <v>449</v>
      </c>
      <c r="K5" s="214"/>
      <c r="L5" s="214"/>
      <c r="M5" s="209" t="s">
        <v>450</v>
      </c>
      <c r="N5" s="214"/>
      <c r="O5" s="214" t="s">
        <v>451</v>
      </c>
      <c r="T5" s="211">
        <v>2022</v>
      </c>
      <c r="V5" s="214"/>
      <c r="W5" s="214"/>
      <c r="X5" s="214"/>
      <c r="Y5" s="214"/>
      <c r="Z5" s="214"/>
      <c r="AA5" s="211" t="s">
        <v>456</v>
      </c>
    </row>
    <row r="6" spans="1:28" s="211" customFormat="1" ht="18" customHeight="1">
      <c r="B6" s="212" t="s">
        <v>60</v>
      </c>
      <c r="C6" s="211" t="s">
        <v>49</v>
      </c>
      <c r="D6" s="503"/>
      <c r="E6" s="503"/>
      <c r="F6" s="212" t="s">
        <v>457</v>
      </c>
      <c r="G6" s="437" t="s">
        <v>458</v>
      </c>
      <c r="H6" s="214" t="s">
        <v>459</v>
      </c>
      <c r="I6" s="214"/>
      <c r="J6" s="213" t="s">
        <v>449</v>
      </c>
      <c r="K6" s="214"/>
      <c r="L6" s="214"/>
      <c r="M6" s="209" t="s">
        <v>450</v>
      </c>
      <c r="N6" s="214"/>
      <c r="O6" s="214" t="s">
        <v>451</v>
      </c>
      <c r="V6" s="214"/>
      <c r="W6" s="214"/>
      <c r="X6" s="214"/>
      <c r="Y6" s="214"/>
      <c r="Z6" s="214"/>
    </row>
    <row r="7" spans="1:28" s="211" customFormat="1" ht="18" customHeight="1">
      <c r="B7" s="212" t="s">
        <v>60</v>
      </c>
      <c r="C7" s="211" t="s">
        <v>49</v>
      </c>
      <c r="D7" s="503"/>
      <c r="E7" s="503"/>
      <c r="F7" s="212" t="s">
        <v>460</v>
      </c>
      <c r="G7" s="212"/>
      <c r="H7" s="214" t="s">
        <v>461</v>
      </c>
      <c r="I7" s="214"/>
      <c r="J7" s="213" t="s">
        <v>449</v>
      </c>
      <c r="K7" s="214"/>
      <c r="L7" s="214"/>
      <c r="M7" s="209" t="s">
        <v>450</v>
      </c>
      <c r="N7" s="214"/>
      <c r="O7" s="214"/>
      <c r="V7" s="214"/>
      <c r="W7" s="214"/>
      <c r="X7" s="214"/>
      <c r="Y7" s="214"/>
      <c r="Z7" s="214"/>
    </row>
    <row r="8" spans="1:28" s="211" customFormat="1" ht="18" customHeight="1">
      <c r="B8" s="212" t="s">
        <v>60</v>
      </c>
      <c r="C8" s="211" t="s">
        <v>49</v>
      </c>
      <c r="D8" s="503"/>
      <c r="E8" s="503"/>
      <c r="F8" s="212" t="s">
        <v>462</v>
      </c>
      <c r="G8" s="437" t="s">
        <v>463</v>
      </c>
      <c r="H8" s="214" t="s">
        <v>464</v>
      </c>
      <c r="I8" s="214"/>
      <c r="J8" s="214" t="s">
        <v>449</v>
      </c>
      <c r="K8" s="214"/>
      <c r="L8" s="214"/>
      <c r="M8" s="209" t="s">
        <v>450</v>
      </c>
      <c r="N8" s="214"/>
      <c r="O8" s="214" t="s">
        <v>451</v>
      </c>
      <c r="V8" s="214"/>
      <c r="W8" s="214"/>
      <c r="X8" s="214"/>
      <c r="Y8" s="214"/>
      <c r="Z8" s="214"/>
    </row>
    <row r="9" spans="1:28" s="215" customFormat="1" ht="18" customHeight="1">
      <c r="B9" s="216" t="s">
        <v>60</v>
      </c>
      <c r="C9" s="215" t="s">
        <v>49</v>
      </c>
      <c r="D9" s="504" t="s">
        <v>256</v>
      </c>
      <c r="E9" s="505" t="s">
        <v>256</v>
      </c>
      <c r="F9" s="216" t="s">
        <v>269</v>
      </c>
      <c r="G9" s="216" t="s">
        <v>227</v>
      </c>
      <c r="H9" s="229" t="s">
        <v>465</v>
      </c>
      <c r="I9" s="217"/>
      <c r="J9" s="217" t="s">
        <v>466</v>
      </c>
      <c r="K9" s="217"/>
      <c r="L9" s="217"/>
      <c r="M9" s="209" t="s">
        <v>450</v>
      </c>
      <c r="N9" s="217"/>
      <c r="O9" s="217"/>
      <c r="V9" s="217"/>
      <c r="W9" s="217"/>
      <c r="X9" s="217"/>
      <c r="Y9" s="217"/>
      <c r="Z9" s="217"/>
      <c r="AA9" s="215" t="s">
        <v>467</v>
      </c>
    </row>
    <row r="10" spans="1:28" s="215" customFormat="1" ht="18" customHeight="1">
      <c r="B10" s="216" t="s">
        <v>60</v>
      </c>
      <c r="C10" s="215" t="s">
        <v>49</v>
      </c>
      <c r="D10" s="504"/>
      <c r="E10" s="505"/>
      <c r="F10" s="216" t="s">
        <v>468</v>
      </c>
      <c r="G10" s="216" t="s">
        <v>228</v>
      </c>
      <c r="H10" s="217" t="s">
        <v>469</v>
      </c>
      <c r="I10" s="217"/>
      <c r="J10" s="217" t="s">
        <v>449</v>
      </c>
      <c r="K10" s="217"/>
      <c r="L10" s="217"/>
      <c r="M10" s="209" t="s">
        <v>450</v>
      </c>
      <c r="N10" s="217"/>
      <c r="O10" s="217" t="s">
        <v>451</v>
      </c>
      <c r="V10" s="217"/>
      <c r="W10" s="217"/>
      <c r="X10" s="217"/>
      <c r="Y10" s="217"/>
      <c r="Z10" s="217"/>
      <c r="AA10" s="215" t="s">
        <v>470</v>
      </c>
    </row>
    <row r="11" spans="1:28" s="218" customFormat="1" ht="18" customHeight="1">
      <c r="B11" s="219" t="s">
        <v>60</v>
      </c>
      <c r="C11" s="218" t="s">
        <v>49</v>
      </c>
      <c r="D11" s="499" t="s">
        <v>48</v>
      </c>
      <c r="E11" s="500" t="s">
        <v>262</v>
      </c>
      <c r="F11" s="219" t="s">
        <v>471</v>
      </c>
      <c r="G11" s="439" t="s">
        <v>229</v>
      </c>
      <c r="H11" s="230" t="s">
        <v>472</v>
      </c>
      <c r="I11" s="220"/>
      <c r="J11" s="220" t="s">
        <v>473</v>
      </c>
      <c r="K11" s="220"/>
      <c r="L11" s="220"/>
      <c r="M11" s="209" t="s">
        <v>450</v>
      </c>
      <c r="N11" s="220"/>
      <c r="O11" s="220" t="s">
        <v>474</v>
      </c>
      <c r="V11" s="220"/>
      <c r="W11" s="220"/>
      <c r="X11" s="220"/>
      <c r="Y11" s="220"/>
      <c r="Z11" s="220"/>
      <c r="AA11" s="218" t="s">
        <v>475</v>
      </c>
    </row>
    <row r="12" spans="1:28" s="218" customFormat="1" ht="18" customHeight="1">
      <c r="B12" s="219" t="s">
        <v>60</v>
      </c>
      <c r="C12" s="218" t="s">
        <v>49</v>
      </c>
      <c r="D12" s="499"/>
      <c r="E12" s="500"/>
      <c r="F12" s="219" t="s">
        <v>476</v>
      </c>
      <c r="G12" s="219" t="s">
        <v>477</v>
      </c>
      <c r="H12" s="218" t="s">
        <v>478</v>
      </c>
      <c r="I12" s="220"/>
      <c r="J12" s="220" t="s">
        <v>479</v>
      </c>
      <c r="K12" s="220"/>
      <c r="L12" s="220"/>
      <c r="M12" s="209" t="s">
        <v>450</v>
      </c>
      <c r="N12" s="220"/>
      <c r="O12" s="220">
        <v>2022</v>
      </c>
      <c r="Q12" s="221" t="s">
        <v>480</v>
      </c>
      <c r="V12" s="220"/>
      <c r="W12" s="220"/>
      <c r="X12" s="220"/>
      <c r="Y12" s="220"/>
      <c r="Z12" s="220"/>
      <c r="AA12" s="222" t="s">
        <v>480</v>
      </c>
      <c r="AB12" s="218" t="s">
        <v>481</v>
      </c>
    </row>
    <row r="13" spans="1:28" s="218" customFormat="1" ht="18" customHeight="1">
      <c r="B13" s="219" t="s">
        <v>60</v>
      </c>
      <c r="C13" s="218" t="s">
        <v>49</v>
      </c>
      <c r="D13" s="219" t="s">
        <v>266</v>
      </c>
      <c r="E13" s="438" t="s">
        <v>266</v>
      </c>
      <c r="F13" s="219" t="s">
        <v>482</v>
      </c>
      <c r="G13" s="440" t="s">
        <v>483</v>
      </c>
      <c r="H13" s="220" t="s">
        <v>484</v>
      </c>
      <c r="I13" s="220"/>
      <c r="J13" s="223" t="s">
        <v>485</v>
      </c>
      <c r="K13" s="220"/>
      <c r="L13" s="220"/>
      <c r="M13" s="209" t="s">
        <v>450</v>
      </c>
      <c r="N13" s="220"/>
      <c r="O13" s="220">
        <v>2021</v>
      </c>
      <c r="V13" s="220"/>
      <c r="W13" s="220"/>
      <c r="X13" s="220"/>
      <c r="Y13" s="220"/>
      <c r="Z13" s="220"/>
    </row>
    <row r="14" spans="1:28" s="203" customFormat="1" ht="18" customHeight="1">
      <c r="B14" s="203" t="s">
        <v>60</v>
      </c>
      <c r="C14" s="203" t="s">
        <v>57</v>
      </c>
      <c r="D14" s="441" t="s">
        <v>486</v>
      </c>
      <c r="E14" s="231" t="s">
        <v>486</v>
      </c>
      <c r="F14" s="442" t="s">
        <v>487</v>
      </c>
      <c r="G14" s="442" t="s">
        <v>488</v>
      </c>
      <c r="H14" s="226" t="s">
        <v>489</v>
      </c>
      <c r="I14" s="204"/>
      <c r="J14" s="205"/>
      <c r="K14" s="204"/>
      <c r="L14" s="204"/>
      <c r="M14" s="209" t="s">
        <v>450</v>
      </c>
      <c r="N14" s="204"/>
      <c r="O14" s="204">
        <v>2022</v>
      </c>
      <c r="V14" s="204"/>
      <c r="W14" s="204"/>
      <c r="X14" s="204"/>
      <c r="Y14" s="204"/>
      <c r="Z14" s="204"/>
    </row>
    <row r="15" spans="1:28" s="203" customFormat="1" ht="18" customHeight="1">
      <c r="B15" s="203" t="s">
        <v>60</v>
      </c>
      <c r="C15" s="203" t="s">
        <v>57</v>
      </c>
      <c r="D15" s="441" t="s">
        <v>490</v>
      </c>
      <c r="E15" s="231" t="s">
        <v>490</v>
      </c>
      <c r="F15" s="442" t="s">
        <v>491</v>
      </c>
      <c r="G15" s="442" t="s">
        <v>491</v>
      </c>
      <c r="H15" s="204" t="s">
        <v>492</v>
      </c>
      <c r="I15" s="204"/>
      <c r="J15" s="205"/>
      <c r="K15" s="204"/>
      <c r="L15" s="204"/>
      <c r="M15" s="209" t="s">
        <v>450</v>
      </c>
      <c r="N15" s="204"/>
      <c r="O15" s="204">
        <v>2020</v>
      </c>
      <c r="V15" s="204"/>
      <c r="W15" s="204"/>
      <c r="X15" s="204"/>
      <c r="Y15" s="204"/>
      <c r="Z15" s="204"/>
    </row>
    <row r="16" spans="1:28" s="203" customFormat="1" ht="18" customHeight="1">
      <c r="B16" s="201" t="s">
        <v>60</v>
      </c>
      <c r="C16" s="231" t="s">
        <v>50</v>
      </c>
      <c r="D16" s="498" t="s">
        <v>493</v>
      </c>
      <c r="E16" s="502" t="s">
        <v>493</v>
      </c>
      <c r="F16" s="442" t="s">
        <v>494</v>
      </c>
      <c r="G16" s="442" t="s">
        <v>302</v>
      </c>
      <c r="H16" s="226" t="s">
        <v>495</v>
      </c>
      <c r="I16" s="204"/>
      <c r="J16" s="205" t="s">
        <v>496</v>
      </c>
      <c r="K16" s="204"/>
      <c r="L16" s="204"/>
      <c r="M16" s="209" t="s">
        <v>450</v>
      </c>
      <c r="N16" s="204"/>
      <c r="O16" s="204">
        <v>2020</v>
      </c>
      <c r="Q16" s="227" t="s">
        <v>497</v>
      </c>
      <c r="V16" s="204"/>
      <c r="W16" s="204"/>
      <c r="X16" s="204"/>
      <c r="Y16" s="204"/>
      <c r="Z16" s="204"/>
    </row>
    <row r="17" spans="2:27" s="203" customFormat="1" ht="18" customHeight="1">
      <c r="B17" s="201" t="s">
        <v>60</v>
      </c>
      <c r="C17" s="231" t="s">
        <v>50</v>
      </c>
      <c r="D17" s="498"/>
      <c r="E17" s="502"/>
      <c r="F17" s="442" t="s">
        <v>498</v>
      </c>
      <c r="G17" s="442" t="s">
        <v>499</v>
      </c>
      <c r="H17" s="226" t="s">
        <v>495</v>
      </c>
      <c r="I17" s="204"/>
      <c r="J17" s="205" t="s">
        <v>496</v>
      </c>
      <c r="K17" s="204"/>
      <c r="L17" s="204"/>
      <c r="M17" s="209" t="s">
        <v>450</v>
      </c>
      <c r="N17" s="204"/>
      <c r="O17" s="204">
        <v>2020</v>
      </c>
      <c r="Q17" s="227" t="s">
        <v>500</v>
      </c>
      <c r="V17" s="204"/>
      <c r="W17" s="204"/>
      <c r="X17" s="204"/>
      <c r="Y17" s="204"/>
      <c r="Z17" s="204"/>
    </row>
    <row r="18" spans="2:27" s="203" customFormat="1" ht="18" customHeight="1">
      <c r="B18" s="201" t="s">
        <v>60</v>
      </c>
      <c r="C18" s="231" t="s">
        <v>50</v>
      </c>
      <c r="D18" s="498"/>
      <c r="E18" s="502"/>
      <c r="F18" s="442" t="s">
        <v>501</v>
      </c>
      <c r="G18" s="442" t="s">
        <v>231</v>
      </c>
      <c r="H18" s="226" t="s">
        <v>502</v>
      </c>
      <c r="I18" s="204"/>
      <c r="J18" s="205" t="s">
        <v>496</v>
      </c>
      <c r="K18" s="204"/>
      <c r="L18" s="204"/>
      <c r="M18" s="209" t="s">
        <v>450</v>
      </c>
      <c r="N18" s="204"/>
      <c r="O18" s="204">
        <v>2020</v>
      </c>
      <c r="Q18" s="227" t="s">
        <v>503</v>
      </c>
      <c r="V18" s="204"/>
      <c r="W18" s="204"/>
      <c r="X18" s="204"/>
      <c r="Y18" s="204"/>
      <c r="Z18" s="204"/>
    </row>
    <row r="19" spans="2:27" s="203" customFormat="1" ht="18" customHeight="1">
      <c r="B19" s="201" t="s">
        <v>60</v>
      </c>
      <c r="C19" s="231" t="s">
        <v>50</v>
      </c>
      <c r="D19" s="498"/>
      <c r="E19" s="502"/>
      <c r="F19" s="442" t="s">
        <v>504</v>
      </c>
      <c r="G19" s="442" t="s">
        <v>505</v>
      </c>
      <c r="H19" s="226" t="s">
        <v>495</v>
      </c>
      <c r="I19" s="204"/>
      <c r="J19" s="205" t="s">
        <v>496</v>
      </c>
      <c r="K19" s="204"/>
      <c r="L19" s="204"/>
      <c r="M19" s="209" t="s">
        <v>450</v>
      </c>
      <c r="N19" s="204"/>
      <c r="O19" s="204">
        <v>2020</v>
      </c>
      <c r="Q19" s="227" t="s">
        <v>506</v>
      </c>
      <c r="V19" s="204"/>
      <c r="W19" s="204"/>
      <c r="X19" s="204"/>
      <c r="Y19" s="204"/>
      <c r="Z19" s="204"/>
    </row>
    <row r="20" spans="2:27" s="203" customFormat="1" ht="18" customHeight="1">
      <c r="B20" s="201" t="s">
        <v>60</v>
      </c>
      <c r="C20" s="231" t="s">
        <v>50</v>
      </c>
      <c r="D20" s="498"/>
      <c r="E20" s="502"/>
      <c r="F20" s="442" t="s">
        <v>507</v>
      </c>
      <c r="G20" s="442" t="s">
        <v>232</v>
      </c>
      <c r="H20" s="226" t="s">
        <v>502</v>
      </c>
      <c r="I20" s="204"/>
      <c r="J20" s="205" t="s">
        <v>496</v>
      </c>
      <c r="K20" s="204"/>
      <c r="L20" s="204"/>
      <c r="M20" s="209" t="s">
        <v>450</v>
      </c>
      <c r="N20" s="204"/>
      <c r="O20" s="204">
        <v>2020</v>
      </c>
      <c r="Q20" s="227" t="s">
        <v>508</v>
      </c>
      <c r="V20" s="204"/>
      <c r="W20" s="204"/>
      <c r="X20" s="204"/>
      <c r="Y20" s="204"/>
      <c r="Z20" s="204"/>
    </row>
    <row r="21" spans="2:27" s="203" customFormat="1" ht="18" customHeight="1">
      <c r="B21" s="201" t="s">
        <v>60</v>
      </c>
      <c r="C21" s="231" t="s">
        <v>50</v>
      </c>
      <c r="D21" s="497"/>
      <c r="E21" s="501" t="s">
        <v>297</v>
      </c>
      <c r="F21" s="442" t="s">
        <v>298</v>
      </c>
      <c r="G21" s="442" t="s">
        <v>298</v>
      </c>
      <c r="H21" s="204" t="s">
        <v>509</v>
      </c>
      <c r="I21" s="204"/>
      <c r="J21" s="205" t="s">
        <v>496</v>
      </c>
      <c r="K21" s="204"/>
      <c r="L21" s="204"/>
      <c r="M21" s="209" t="s">
        <v>450</v>
      </c>
      <c r="N21" s="204"/>
      <c r="O21" s="204">
        <v>2020</v>
      </c>
      <c r="Q21" s="227" t="s">
        <v>510</v>
      </c>
      <c r="V21" s="204"/>
      <c r="W21" s="204"/>
      <c r="X21" s="204"/>
      <c r="Y21" s="204"/>
      <c r="Z21" s="204"/>
    </row>
    <row r="22" spans="2:27" s="203" customFormat="1" ht="18" customHeight="1">
      <c r="B22" s="201" t="s">
        <v>60</v>
      </c>
      <c r="C22" s="231" t="s">
        <v>50</v>
      </c>
      <c r="D22" s="497"/>
      <c r="E22" s="501"/>
      <c r="F22" s="442" t="s">
        <v>299</v>
      </c>
      <c r="G22" s="442" t="s">
        <v>299</v>
      </c>
      <c r="H22" s="204" t="s">
        <v>511</v>
      </c>
      <c r="I22" s="204"/>
      <c r="J22" s="205" t="s">
        <v>496</v>
      </c>
      <c r="K22" s="204"/>
      <c r="L22" s="204"/>
      <c r="M22" s="209" t="s">
        <v>450</v>
      </c>
      <c r="N22" s="204"/>
      <c r="O22" s="204">
        <v>2020</v>
      </c>
      <c r="Q22" s="227" t="s">
        <v>512</v>
      </c>
      <c r="V22" s="204"/>
      <c r="W22" s="204"/>
      <c r="X22" s="204"/>
      <c r="Y22" s="204"/>
      <c r="Z22" s="204"/>
    </row>
    <row r="23" spans="2:27" s="203" customFormat="1" ht="18" customHeight="1">
      <c r="B23" s="201" t="s">
        <v>60</v>
      </c>
      <c r="C23" s="231" t="s">
        <v>50</v>
      </c>
      <c r="D23" s="497"/>
      <c r="E23" s="501"/>
      <c r="F23" s="442" t="s">
        <v>300</v>
      </c>
      <c r="G23" s="442" t="s">
        <v>300</v>
      </c>
      <c r="H23" s="204" t="s">
        <v>513</v>
      </c>
      <c r="I23" s="204"/>
      <c r="J23" s="205" t="s">
        <v>496</v>
      </c>
      <c r="K23" s="204"/>
      <c r="L23" s="204"/>
      <c r="M23" s="209" t="s">
        <v>450</v>
      </c>
      <c r="N23" s="204"/>
      <c r="O23" s="204">
        <v>2020</v>
      </c>
      <c r="Q23" s="227" t="s">
        <v>514</v>
      </c>
      <c r="V23" s="204"/>
      <c r="W23" s="204"/>
      <c r="X23" s="204"/>
      <c r="Y23" s="204"/>
      <c r="Z23" s="204"/>
    </row>
    <row r="24" spans="2:27" s="203" customFormat="1" ht="18" customHeight="1">
      <c r="B24" s="201" t="s">
        <v>60</v>
      </c>
      <c r="C24" s="231" t="s">
        <v>50</v>
      </c>
      <c r="D24" s="497"/>
      <c r="E24" s="501" t="s">
        <v>515</v>
      </c>
      <c r="F24" s="442" t="s">
        <v>516</v>
      </c>
      <c r="G24" s="442" t="s">
        <v>516</v>
      </c>
      <c r="H24" s="226" t="s">
        <v>517</v>
      </c>
      <c r="I24" s="204"/>
      <c r="J24" s="205" t="s">
        <v>496</v>
      </c>
      <c r="K24" s="204"/>
      <c r="L24" s="204"/>
      <c r="M24" s="209" t="s">
        <v>450</v>
      </c>
      <c r="N24" s="204"/>
      <c r="O24" s="204">
        <v>2020</v>
      </c>
      <c r="Q24" s="227" t="s">
        <v>518</v>
      </c>
      <c r="V24" s="204"/>
      <c r="W24" s="204"/>
      <c r="X24" s="204"/>
      <c r="Y24" s="204"/>
      <c r="Z24" s="204"/>
    </row>
    <row r="25" spans="2:27" s="203" customFormat="1" ht="18" customHeight="1">
      <c r="B25" s="201" t="s">
        <v>60</v>
      </c>
      <c r="C25" s="231" t="s">
        <v>50</v>
      </c>
      <c r="D25" s="497"/>
      <c r="E25" s="501"/>
      <c r="F25" s="442" t="s">
        <v>519</v>
      </c>
      <c r="G25" s="442" t="s">
        <v>519</v>
      </c>
      <c r="H25" s="226" t="s">
        <v>517</v>
      </c>
      <c r="I25" s="204"/>
      <c r="J25" s="205" t="s">
        <v>496</v>
      </c>
      <c r="K25" s="204"/>
      <c r="L25" s="204"/>
      <c r="M25" s="209" t="s">
        <v>450</v>
      </c>
      <c r="N25" s="204"/>
      <c r="O25" s="204">
        <v>2020</v>
      </c>
      <c r="Q25" s="227" t="s">
        <v>520</v>
      </c>
      <c r="V25" s="204"/>
      <c r="W25" s="204"/>
      <c r="X25" s="204"/>
      <c r="Y25" s="204"/>
      <c r="Z25" s="204"/>
    </row>
    <row r="26" spans="2:27" s="203" customFormat="1" ht="18" customHeight="1">
      <c r="B26" s="201" t="s">
        <v>60</v>
      </c>
      <c r="C26" s="231" t="s">
        <v>50</v>
      </c>
      <c r="D26" s="497"/>
      <c r="E26" s="501"/>
      <c r="F26" s="442" t="s">
        <v>521</v>
      </c>
      <c r="G26" s="442" t="s">
        <v>521</v>
      </c>
      <c r="H26" s="226" t="s">
        <v>522</v>
      </c>
      <c r="I26" s="204"/>
      <c r="J26" s="205" t="s">
        <v>496</v>
      </c>
      <c r="K26" s="204"/>
      <c r="L26" s="204"/>
      <c r="M26" s="209" t="s">
        <v>450</v>
      </c>
      <c r="N26" s="204"/>
      <c r="O26" s="204">
        <v>2020</v>
      </c>
      <c r="Q26" s="227" t="s">
        <v>523</v>
      </c>
      <c r="V26" s="204"/>
      <c r="W26" s="204"/>
      <c r="X26" s="204"/>
      <c r="Y26" s="204"/>
      <c r="Z26" s="204"/>
    </row>
    <row r="27" spans="2:27" s="203" customFormat="1" ht="18" customHeight="1">
      <c r="B27" s="201" t="s">
        <v>60</v>
      </c>
      <c r="C27" s="231" t="s">
        <v>50</v>
      </c>
      <c r="D27" s="497"/>
      <c r="E27" s="501" t="s">
        <v>274</v>
      </c>
      <c r="F27" s="442" t="s">
        <v>279</v>
      </c>
      <c r="G27" s="442" t="s">
        <v>279</v>
      </c>
      <c r="H27" s="226" t="s">
        <v>524</v>
      </c>
      <c r="I27" s="204"/>
      <c r="J27" s="205" t="s">
        <v>496</v>
      </c>
      <c r="K27" s="204"/>
      <c r="L27" s="204"/>
      <c r="M27" s="209" t="s">
        <v>450</v>
      </c>
      <c r="N27" s="204"/>
      <c r="O27" s="204">
        <v>2020</v>
      </c>
      <c r="Q27" s="227" t="s">
        <v>525</v>
      </c>
      <c r="V27" s="204"/>
      <c r="W27" s="204"/>
      <c r="X27" s="204"/>
      <c r="Y27" s="204"/>
      <c r="Z27" s="204"/>
    </row>
    <row r="28" spans="2:27" s="203" customFormat="1" ht="18" customHeight="1">
      <c r="B28" s="201" t="s">
        <v>60</v>
      </c>
      <c r="C28" s="231" t="s">
        <v>50</v>
      </c>
      <c r="D28" s="497"/>
      <c r="E28" s="501"/>
      <c r="F28" s="442" t="s">
        <v>280</v>
      </c>
      <c r="G28" s="442" t="s">
        <v>280</v>
      </c>
      <c r="H28" s="226" t="s">
        <v>524</v>
      </c>
      <c r="I28" s="204"/>
      <c r="J28" s="205" t="s">
        <v>496</v>
      </c>
      <c r="K28" s="204"/>
      <c r="L28" s="204"/>
      <c r="M28" s="209" t="s">
        <v>450</v>
      </c>
      <c r="N28" s="204"/>
      <c r="O28" s="204">
        <v>2022</v>
      </c>
      <c r="Q28" s="227" t="s">
        <v>526</v>
      </c>
      <c r="V28" s="204"/>
      <c r="W28" s="204"/>
      <c r="X28" s="204"/>
      <c r="Y28" s="204"/>
      <c r="Z28" s="204"/>
      <c r="AA28" s="506" t="s">
        <v>527</v>
      </c>
    </row>
    <row r="29" spans="2:27" s="203" customFormat="1" ht="18" customHeight="1">
      <c r="B29" s="201" t="s">
        <v>60</v>
      </c>
      <c r="C29" s="231" t="s">
        <v>50</v>
      </c>
      <c r="D29" s="497"/>
      <c r="E29" s="501"/>
      <c r="F29" s="442" t="s">
        <v>281</v>
      </c>
      <c r="G29" s="442" t="s">
        <v>281</v>
      </c>
      <c r="H29" s="226" t="s">
        <v>524</v>
      </c>
      <c r="I29" s="204"/>
      <c r="J29" s="205" t="s">
        <v>496</v>
      </c>
      <c r="K29" s="204"/>
      <c r="L29" s="204"/>
      <c r="M29" s="209" t="s">
        <v>450</v>
      </c>
      <c r="N29" s="204"/>
      <c r="O29" s="204">
        <v>2022</v>
      </c>
      <c r="Q29" s="227" t="s">
        <v>528</v>
      </c>
      <c r="V29" s="204"/>
      <c r="W29" s="204"/>
      <c r="X29" s="204"/>
      <c r="Y29" s="204"/>
      <c r="Z29" s="204"/>
      <c r="AA29" s="507"/>
    </row>
    <row r="30" spans="2:27" s="203" customFormat="1" ht="18" customHeight="1">
      <c r="B30" s="201" t="s">
        <v>60</v>
      </c>
      <c r="C30" s="231" t="s">
        <v>50</v>
      </c>
      <c r="D30" s="497"/>
      <c r="E30" s="501" t="s">
        <v>529</v>
      </c>
      <c r="F30" s="445" t="s">
        <v>530</v>
      </c>
      <c r="G30" s="445" t="s">
        <v>530</v>
      </c>
      <c r="H30" s="226" t="s">
        <v>531</v>
      </c>
      <c r="I30" s="204"/>
      <c r="J30" s="205" t="s">
        <v>496</v>
      </c>
      <c r="K30" s="204"/>
      <c r="L30" s="204"/>
      <c r="M30" s="209" t="s">
        <v>450</v>
      </c>
      <c r="N30" s="204"/>
      <c r="O30" s="204">
        <v>2020</v>
      </c>
      <c r="Q30" s="227" t="s">
        <v>532</v>
      </c>
      <c r="V30" s="204"/>
      <c r="W30" s="204"/>
      <c r="X30" s="204"/>
      <c r="Y30" s="204"/>
      <c r="Z30" s="204"/>
    </row>
    <row r="31" spans="2:27" s="203" customFormat="1" ht="18" customHeight="1">
      <c r="B31" s="201" t="s">
        <v>60</v>
      </c>
      <c r="C31" s="231" t="s">
        <v>50</v>
      </c>
      <c r="D31" s="497"/>
      <c r="E31" s="501"/>
      <c r="F31" s="445" t="s">
        <v>533</v>
      </c>
      <c r="G31" s="445" t="s">
        <v>534</v>
      </c>
      <c r="H31" s="226" t="s">
        <v>531</v>
      </c>
      <c r="I31" s="204"/>
      <c r="J31" s="205" t="s">
        <v>496</v>
      </c>
      <c r="K31" s="204"/>
      <c r="L31" s="204"/>
      <c r="M31" s="209" t="s">
        <v>450</v>
      </c>
      <c r="N31" s="204"/>
      <c r="O31" s="204">
        <v>2020</v>
      </c>
      <c r="Q31" s="227" t="s">
        <v>535</v>
      </c>
      <c r="V31" s="204"/>
      <c r="W31" s="204"/>
      <c r="X31" s="204"/>
      <c r="Y31" s="204"/>
      <c r="Z31" s="204"/>
    </row>
    <row r="32" spans="2:27" s="203" customFormat="1" ht="18" customHeight="1">
      <c r="B32" s="201" t="s">
        <v>60</v>
      </c>
      <c r="C32" s="231" t="s">
        <v>50</v>
      </c>
      <c r="D32" s="497"/>
      <c r="E32" s="501"/>
      <c r="F32" s="445" t="s">
        <v>536</v>
      </c>
      <c r="G32" s="445" t="s">
        <v>537</v>
      </c>
      <c r="H32" s="226" t="s">
        <v>531</v>
      </c>
      <c r="I32" s="204"/>
      <c r="J32" s="205" t="s">
        <v>496</v>
      </c>
      <c r="K32" s="204"/>
      <c r="L32" s="204"/>
      <c r="M32" s="209" t="s">
        <v>450</v>
      </c>
      <c r="N32" s="204"/>
      <c r="O32" s="204">
        <v>2020</v>
      </c>
      <c r="Q32" s="227" t="s">
        <v>538</v>
      </c>
      <c r="V32" s="204"/>
      <c r="W32" s="204"/>
      <c r="X32" s="204"/>
      <c r="Y32" s="204"/>
      <c r="Z32" s="204"/>
    </row>
    <row r="33" spans="2:26" s="203" customFormat="1" ht="18" customHeight="1">
      <c r="B33" s="201" t="s">
        <v>60</v>
      </c>
      <c r="C33" s="231" t="s">
        <v>50</v>
      </c>
      <c r="D33" s="497"/>
      <c r="E33" s="501" t="s">
        <v>539</v>
      </c>
      <c r="F33" s="442" t="s">
        <v>303</v>
      </c>
      <c r="G33" s="442" t="s">
        <v>303</v>
      </c>
      <c r="H33" s="204" t="s">
        <v>540</v>
      </c>
      <c r="I33" s="204"/>
      <c r="J33" s="205" t="s">
        <v>496</v>
      </c>
      <c r="K33" s="204"/>
      <c r="L33" s="204"/>
      <c r="M33" s="209" t="s">
        <v>450</v>
      </c>
      <c r="N33" s="204"/>
      <c r="O33" s="204">
        <v>2020</v>
      </c>
      <c r="Q33" s="227" t="s">
        <v>541</v>
      </c>
      <c r="V33" s="204"/>
      <c r="W33" s="204"/>
      <c r="X33" s="204"/>
      <c r="Y33" s="204"/>
      <c r="Z33" s="204"/>
    </row>
    <row r="34" spans="2:26" s="203" customFormat="1" ht="18" customHeight="1">
      <c r="B34" s="201" t="s">
        <v>60</v>
      </c>
      <c r="C34" s="231" t="s">
        <v>50</v>
      </c>
      <c r="D34" s="497"/>
      <c r="E34" s="501"/>
      <c r="F34" s="442" t="s">
        <v>542</v>
      </c>
      <c r="G34" s="442" t="s">
        <v>304</v>
      </c>
      <c r="H34" s="226" t="s">
        <v>543</v>
      </c>
      <c r="I34" s="204"/>
      <c r="J34" s="205" t="s">
        <v>496</v>
      </c>
      <c r="K34" s="204"/>
      <c r="L34" s="204"/>
      <c r="M34" s="209" t="s">
        <v>450</v>
      </c>
      <c r="N34" s="204"/>
      <c r="O34" s="204">
        <v>2020</v>
      </c>
      <c r="Q34" s="227" t="s">
        <v>544</v>
      </c>
      <c r="V34" s="204"/>
      <c r="W34" s="204"/>
      <c r="X34" s="204"/>
      <c r="Y34" s="204"/>
      <c r="Z34" s="204"/>
    </row>
    <row r="35" spans="2:26" s="203" customFormat="1" ht="18" customHeight="1">
      <c r="B35" s="201" t="s">
        <v>60</v>
      </c>
      <c r="C35" s="231" t="s">
        <v>50</v>
      </c>
      <c r="D35" s="497"/>
      <c r="E35" s="501"/>
      <c r="F35" s="442" t="s">
        <v>545</v>
      </c>
      <c r="G35" s="442" t="s">
        <v>305</v>
      </c>
      <c r="H35" s="204" t="s">
        <v>546</v>
      </c>
      <c r="I35" s="204"/>
      <c r="J35" s="205" t="s">
        <v>496</v>
      </c>
      <c r="K35" s="204"/>
      <c r="L35" s="204"/>
      <c r="M35" s="209" t="s">
        <v>450</v>
      </c>
      <c r="N35" s="204"/>
      <c r="O35" s="204">
        <v>2020</v>
      </c>
      <c r="Q35" s="227" t="s">
        <v>547</v>
      </c>
      <c r="V35" s="204"/>
      <c r="W35" s="204"/>
      <c r="X35" s="204"/>
      <c r="Y35" s="204"/>
      <c r="Z35" s="204"/>
    </row>
    <row r="36" spans="2:26" s="203" customFormat="1" ht="18" customHeight="1">
      <c r="B36" s="201" t="s">
        <v>60</v>
      </c>
      <c r="C36" s="231" t="s">
        <v>50</v>
      </c>
      <c r="D36" s="497"/>
      <c r="E36" s="501" t="s">
        <v>548</v>
      </c>
      <c r="F36" s="442" t="s">
        <v>306</v>
      </c>
      <c r="G36" s="442" t="s">
        <v>306</v>
      </c>
      <c r="H36" s="204" t="s">
        <v>549</v>
      </c>
      <c r="I36" s="204"/>
      <c r="J36" s="205" t="s">
        <v>496</v>
      </c>
      <c r="K36" s="204"/>
      <c r="L36" s="204"/>
      <c r="M36" s="209" t="s">
        <v>450</v>
      </c>
      <c r="N36" s="204"/>
      <c r="O36" s="204">
        <v>2020</v>
      </c>
      <c r="Q36" s="227" t="s">
        <v>550</v>
      </c>
      <c r="V36" s="204"/>
      <c r="W36" s="204"/>
      <c r="X36" s="204"/>
      <c r="Y36" s="204"/>
      <c r="Z36" s="204"/>
    </row>
    <row r="37" spans="2:26" s="203" customFormat="1" ht="18" customHeight="1">
      <c r="B37" s="201" t="s">
        <v>60</v>
      </c>
      <c r="C37" s="231" t="s">
        <v>50</v>
      </c>
      <c r="D37" s="497"/>
      <c r="E37" s="501"/>
      <c r="F37" s="445" t="s">
        <v>307</v>
      </c>
      <c r="G37" s="445" t="s">
        <v>307</v>
      </c>
      <c r="H37" s="204" t="s">
        <v>551</v>
      </c>
      <c r="I37" s="204"/>
      <c r="J37" s="205" t="s">
        <v>496</v>
      </c>
      <c r="K37" s="204"/>
      <c r="L37" s="204"/>
      <c r="M37" s="209" t="s">
        <v>450</v>
      </c>
      <c r="N37" s="204"/>
      <c r="O37" s="204">
        <v>2020</v>
      </c>
      <c r="Q37" s="227" t="s">
        <v>552</v>
      </c>
      <c r="V37" s="204"/>
      <c r="W37" s="204"/>
      <c r="X37" s="204"/>
      <c r="Y37" s="204"/>
      <c r="Z37" s="204"/>
    </row>
    <row r="38" spans="2:26" s="203" customFormat="1" ht="18" customHeight="1">
      <c r="B38" s="201" t="s">
        <v>60</v>
      </c>
      <c r="C38" s="231" t="s">
        <v>50</v>
      </c>
      <c r="D38" s="497"/>
      <c r="E38" s="501"/>
      <c r="F38" s="442" t="s">
        <v>308</v>
      </c>
      <c r="G38" s="442" t="s">
        <v>308</v>
      </c>
      <c r="H38" s="204" t="s">
        <v>553</v>
      </c>
      <c r="I38" s="204"/>
      <c r="J38" s="205" t="s">
        <v>496</v>
      </c>
      <c r="K38" s="204"/>
      <c r="L38" s="204"/>
      <c r="M38" s="209" t="s">
        <v>450</v>
      </c>
      <c r="N38" s="204"/>
      <c r="O38" s="204">
        <v>2020</v>
      </c>
      <c r="Q38" s="227" t="s">
        <v>554</v>
      </c>
      <c r="V38" s="204"/>
      <c r="W38" s="204"/>
      <c r="X38" s="204"/>
      <c r="Y38" s="204"/>
      <c r="Z38" s="204"/>
    </row>
    <row r="39" spans="2:26" s="203" customFormat="1" ht="18" customHeight="1">
      <c r="B39" s="201" t="s">
        <v>60</v>
      </c>
      <c r="C39" s="231" t="s">
        <v>50</v>
      </c>
      <c r="D39" s="441"/>
      <c r="E39" s="443" t="s">
        <v>555</v>
      </c>
      <c r="F39" s="442" t="s">
        <v>309</v>
      </c>
      <c r="G39" s="442" t="s">
        <v>309</v>
      </c>
      <c r="H39" s="204" t="s">
        <v>556</v>
      </c>
      <c r="I39" s="204"/>
      <c r="J39" s="205" t="s">
        <v>496</v>
      </c>
      <c r="K39" s="204"/>
      <c r="L39" s="204"/>
      <c r="M39" s="209" t="s">
        <v>450</v>
      </c>
      <c r="N39" s="204"/>
      <c r="O39" s="204">
        <v>2020</v>
      </c>
      <c r="Q39" s="227" t="s">
        <v>557</v>
      </c>
      <c r="V39" s="204"/>
      <c r="W39" s="204"/>
      <c r="X39" s="204"/>
      <c r="Y39" s="204"/>
      <c r="Z39" s="204"/>
    </row>
    <row r="40" spans="2:26" s="203" customFormat="1" ht="18" customHeight="1">
      <c r="B40" s="201" t="s">
        <v>60</v>
      </c>
      <c r="C40" s="231" t="s">
        <v>50</v>
      </c>
      <c r="D40" s="498"/>
      <c r="E40" s="502" t="s">
        <v>251</v>
      </c>
      <c r="F40" s="442" t="s">
        <v>236</v>
      </c>
      <c r="G40" s="441" t="s">
        <v>558</v>
      </c>
      <c r="H40" s="204" t="s">
        <v>559</v>
      </c>
      <c r="I40" s="204"/>
      <c r="J40" s="205" t="s">
        <v>560</v>
      </c>
      <c r="K40" s="204"/>
      <c r="L40" s="204"/>
      <c r="M40" s="209" t="s">
        <v>450</v>
      </c>
      <c r="N40" s="204"/>
      <c r="O40" s="204">
        <v>2019</v>
      </c>
      <c r="V40" s="204"/>
      <c r="W40" s="204"/>
      <c r="X40" s="204"/>
      <c r="Y40" s="204"/>
      <c r="Z40" s="204"/>
    </row>
    <row r="41" spans="2:26" s="203" customFormat="1" ht="18" customHeight="1">
      <c r="B41" s="201" t="s">
        <v>60</v>
      </c>
      <c r="C41" s="231" t="s">
        <v>50</v>
      </c>
      <c r="D41" s="498"/>
      <c r="E41" s="502"/>
      <c r="F41" s="442" t="s">
        <v>237</v>
      </c>
      <c r="G41" s="444" t="s">
        <v>561</v>
      </c>
      <c r="H41" s="226" t="s">
        <v>562</v>
      </c>
      <c r="I41" s="204"/>
      <c r="J41" s="205" t="s">
        <v>560</v>
      </c>
      <c r="K41" s="204"/>
      <c r="L41" s="204"/>
      <c r="M41" s="209" t="s">
        <v>450</v>
      </c>
      <c r="N41" s="204"/>
      <c r="O41" s="204">
        <v>2019</v>
      </c>
      <c r="V41" s="204"/>
      <c r="W41" s="204"/>
      <c r="X41" s="204"/>
      <c r="Y41" s="204"/>
      <c r="Z41" s="204"/>
    </row>
    <row r="42" spans="2:26" s="224" customFormat="1" ht="18" customHeight="1">
      <c r="B42" s="201" t="s">
        <v>60</v>
      </c>
      <c r="C42" s="232" t="s">
        <v>257</v>
      </c>
      <c r="D42" s="509" t="s">
        <v>563</v>
      </c>
      <c r="E42" s="510" t="s">
        <v>563</v>
      </c>
      <c r="F42" s="446" t="s">
        <v>564</v>
      </c>
      <c r="G42" s="446" t="s">
        <v>238</v>
      </c>
      <c r="H42" s="233" t="s">
        <v>565</v>
      </c>
      <c r="I42" s="199"/>
      <c r="J42" s="225" t="s">
        <v>466</v>
      </c>
      <c r="K42" s="199"/>
      <c r="L42" s="199"/>
      <c r="M42" s="209" t="s">
        <v>450</v>
      </c>
      <c r="N42" s="199"/>
      <c r="O42" s="199">
        <v>2022</v>
      </c>
      <c r="V42" s="199"/>
      <c r="W42" s="199"/>
      <c r="X42" s="199"/>
      <c r="Y42" s="199"/>
      <c r="Z42" s="199"/>
    </row>
    <row r="43" spans="2:26" s="224" customFormat="1" ht="18" customHeight="1">
      <c r="B43" s="201"/>
      <c r="C43" s="232"/>
      <c r="D43" s="509"/>
      <c r="E43" s="510"/>
      <c r="F43" s="446" t="s">
        <v>566</v>
      </c>
      <c r="G43" s="446" t="s">
        <v>567</v>
      </c>
      <c r="H43" s="233" t="s">
        <v>568</v>
      </c>
      <c r="I43" s="199"/>
      <c r="J43" s="225" t="s">
        <v>569</v>
      </c>
      <c r="K43" s="199"/>
      <c r="L43" s="199"/>
      <c r="M43" s="209" t="s">
        <v>450</v>
      </c>
      <c r="N43" s="199"/>
      <c r="O43" s="199"/>
      <c r="V43" s="199"/>
      <c r="W43" s="199"/>
      <c r="X43" s="199"/>
      <c r="Y43" s="199"/>
      <c r="Z43" s="199"/>
    </row>
    <row r="44" spans="2:26" s="224" customFormat="1" ht="18" customHeight="1">
      <c r="B44" s="201" t="s">
        <v>60</v>
      </c>
      <c r="C44" s="232" t="s">
        <v>257</v>
      </c>
      <c r="D44" s="509" t="s">
        <v>264</v>
      </c>
      <c r="E44" s="510" t="s">
        <v>264</v>
      </c>
      <c r="F44" s="446" t="s">
        <v>240</v>
      </c>
      <c r="G44" s="446" t="s">
        <v>240</v>
      </c>
      <c r="H44" s="199" t="s">
        <v>570</v>
      </c>
      <c r="I44" s="199"/>
      <c r="J44" s="225" t="s">
        <v>560</v>
      </c>
      <c r="K44" s="199"/>
      <c r="L44" s="199"/>
      <c r="M44" s="209" t="s">
        <v>450</v>
      </c>
      <c r="N44" s="199"/>
      <c r="O44" s="199"/>
      <c r="V44" s="199"/>
      <c r="W44" s="199"/>
      <c r="X44" s="199"/>
      <c r="Y44" s="199"/>
      <c r="Z44" s="199"/>
    </row>
    <row r="45" spans="2:26" s="224" customFormat="1" ht="18" customHeight="1">
      <c r="B45" s="201" t="s">
        <v>60</v>
      </c>
      <c r="C45" s="232" t="s">
        <v>257</v>
      </c>
      <c r="D45" s="509"/>
      <c r="E45" s="510"/>
      <c r="F45" s="446" t="s">
        <v>289</v>
      </c>
      <c r="G45" s="446" t="s">
        <v>289</v>
      </c>
      <c r="H45" s="199" t="s">
        <v>571</v>
      </c>
      <c r="I45" s="199"/>
      <c r="J45" s="225" t="s">
        <v>560</v>
      </c>
      <c r="K45" s="199"/>
      <c r="L45" s="199"/>
      <c r="M45" s="209" t="s">
        <v>450</v>
      </c>
      <c r="N45" s="199"/>
      <c r="O45" s="199"/>
      <c r="V45" s="199"/>
      <c r="W45" s="199"/>
      <c r="X45" s="199"/>
      <c r="Y45" s="199"/>
      <c r="Z45" s="199"/>
    </row>
    <row r="46" spans="2:26" s="224" customFormat="1" ht="18" customHeight="1">
      <c r="B46" s="201" t="s">
        <v>60</v>
      </c>
      <c r="C46" s="232" t="s">
        <v>257</v>
      </c>
      <c r="D46" s="509"/>
      <c r="E46" s="510"/>
      <c r="F46" s="446" t="s">
        <v>241</v>
      </c>
      <c r="G46" s="446" t="s">
        <v>241</v>
      </c>
      <c r="H46" s="199" t="s">
        <v>572</v>
      </c>
      <c r="I46" s="199"/>
      <c r="J46" s="225" t="s">
        <v>560</v>
      </c>
      <c r="K46" s="199"/>
      <c r="L46" s="199"/>
      <c r="M46" s="209" t="s">
        <v>450</v>
      </c>
      <c r="N46" s="199"/>
      <c r="O46" s="199"/>
      <c r="V46" s="199"/>
      <c r="W46" s="199"/>
      <c r="X46" s="199"/>
      <c r="Y46" s="199"/>
      <c r="Z46" s="199"/>
    </row>
    <row r="47" spans="2:26" s="224" customFormat="1" ht="18" customHeight="1">
      <c r="B47" s="201" t="s">
        <v>60</v>
      </c>
      <c r="C47" s="232" t="s">
        <v>257</v>
      </c>
      <c r="D47" s="509"/>
      <c r="E47" s="510"/>
      <c r="F47" s="446" t="s">
        <v>242</v>
      </c>
      <c r="G47" s="446" t="s">
        <v>242</v>
      </c>
      <c r="H47" s="199" t="s">
        <v>573</v>
      </c>
      <c r="I47" s="199"/>
      <c r="J47" s="225" t="s">
        <v>560</v>
      </c>
      <c r="K47" s="199"/>
      <c r="L47" s="199"/>
      <c r="M47" s="209" t="s">
        <v>450</v>
      </c>
      <c r="N47" s="199"/>
      <c r="O47" s="199"/>
      <c r="V47" s="199"/>
      <c r="W47" s="199"/>
      <c r="X47" s="199"/>
      <c r="Y47" s="199"/>
      <c r="Z47" s="199"/>
    </row>
    <row r="48" spans="2:26" s="224" customFormat="1" ht="36">
      <c r="B48" s="201" t="s">
        <v>60</v>
      </c>
      <c r="C48" s="232" t="s">
        <v>257</v>
      </c>
      <c r="D48" s="509" t="s">
        <v>574</v>
      </c>
      <c r="E48" s="509" t="s">
        <v>574</v>
      </c>
      <c r="F48" s="446" t="s">
        <v>243</v>
      </c>
      <c r="G48" s="446" t="s">
        <v>243</v>
      </c>
      <c r="H48" s="233" t="s">
        <v>575</v>
      </c>
      <c r="I48" s="199"/>
      <c r="J48" s="225" t="s">
        <v>466</v>
      </c>
      <c r="K48" s="199"/>
      <c r="L48" s="199"/>
      <c r="M48" s="209" t="s">
        <v>450</v>
      </c>
      <c r="N48" s="199"/>
      <c r="O48" s="199"/>
      <c r="V48" s="199"/>
      <c r="W48" s="199"/>
      <c r="X48" s="199"/>
      <c r="Y48" s="199"/>
      <c r="Z48" s="199"/>
    </row>
    <row r="49" spans="1:50" s="224" customFormat="1" ht="36">
      <c r="B49" s="201"/>
      <c r="C49" s="232" t="s">
        <v>257</v>
      </c>
      <c r="D49" s="509"/>
      <c r="E49" s="509"/>
      <c r="F49" s="446" t="s">
        <v>576</v>
      </c>
      <c r="G49" s="446" t="s">
        <v>244</v>
      </c>
      <c r="H49" s="233" t="s">
        <v>577</v>
      </c>
      <c r="I49" s="199"/>
      <c r="J49" s="225" t="s">
        <v>578</v>
      </c>
      <c r="K49" s="199"/>
      <c r="L49" s="199"/>
      <c r="M49" s="209" t="s">
        <v>450</v>
      </c>
      <c r="N49" s="199"/>
      <c r="O49" s="199"/>
      <c r="V49" s="199"/>
      <c r="W49" s="199"/>
      <c r="X49" s="199"/>
      <c r="Y49" s="199"/>
      <c r="Z49" s="199"/>
    </row>
    <row r="50" spans="1:50" s="224" customFormat="1" ht="36">
      <c r="B50" s="201" t="s">
        <v>60</v>
      </c>
      <c r="C50" s="232" t="s">
        <v>257</v>
      </c>
      <c r="D50" s="509"/>
      <c r="E50" s="509"/>
      <c r="F50" s="447" t="s">
        <v>245</v>
      </c>
      <c r="G50" s="447" t="s">
        <v>245</v>
      </c>
      <c r="H50" s="233" t="s">
        <v>579</v>
      </c>
      <c r="I50" s="199"/>
      <c r="J50" s="225" t="s">
        <v>580</v>
      </c>
      <c r="K50" s="199"/>
      <c r="L50" s="199"/>
      <c r="M50" s="209" t="s">
        <v>450</v>
      </c>
      <c r="N50" s="199"/>
      <c r="O50" s="199"/>
      <c r="V50" s="199"/>
      <c r="W50" s="199"/>
      <c r="X50" s="199"/>
      <c r="Y50" s="199"/>
      <c r="Z50" s="199"/>
    </row>
    <row r="51" spans="1:50" s="235" customFormat="1" ht="18" customHeight="1">
      <c r="A51" s="218"/>
      <c r="B51" s="219" t="s">
        <v>60</v>
      </c>
      <c r="C51" s="218" t="s">
        <v>581</v>
      </c>
      <c r="D51" s="499" t="s">
        <v>55</v>
      </c>
      <c r="E51" s="508" t="s">
        <v>55</v>
      </c>
      <c r="F51" s="438" t="s">
        <v>310</v>
      </c>
      <c r="G51" s="438" t="s">
        <v>310</v>
      </c>
      <c r="H51" s="234" t="s">
        <v>582</v>
      </c>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row>
    <row r="52" spans="1:50" s="235" customFormat="1" ht="18" customHeight="1">
      <c r="A52" s="218"/>
      <c r="B52" s="219" t="s">
        <v>60</v>
      </c>
      <c r="C52" s="218" t="s">
        <v>581</v>
      </c>
      <c r="D52" s="499"/>
      <c r="E52" s="508"/>
      <c r="F52" s="438" t="s">
        <v>246</v>
      </c>
      <c r="G52" s="438" t="s">
        <v>246</v>
      </c>
      <c r="H52" s="218" t="s">
        <v>583</v>
      </c>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row>
    <row r="53" spans="1:50" s="235" customFormat="1" ht="18" customHeight="1">
      <c r="A53" s="218"/>
      <c r="B53" s="219" t="s">
        <v>60</v>
      </c>
      <c r="C53" s="218" t="s">
        <v>581</v>
      </c>
      <c r="D53" s="499"/>
      <c r="E53" s="508"/>
      <c r="F53" s="438" t="s">
        <v>247</v>
      </c>
      <c r="G53" s="438" t="s">
        <v>247</v>
      </c>
      <c r="H53" s="218" t="s">
        <v>584</v>
      </c>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row>
    <row r="54" spans="1:50" s="235" customFormat="1" ht="18" customHeight="1">
      <c r="A54" s="218"/>
      <c r="B54" s="219" t="s">
        <v>60</v>
      </c>
      <c r="C54" s="218" t="s">
        <v>581</v>
      </c>
      <c r="D54" s="499"/>
      <c r="E54" s="508"/>
      <c r="F54" s="438" t="s">
        <v>287</v>
      </c>
      <c r="G54" s="438" t="s">
        <v>287</v>
      </c>
      <c r="H54" s="218" t="s">
        <v>585</v>
      </c>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row>
    <row r="55" spans="1:50" s="235" customFormat="1" ht="18" customHeight="1">
      <c r="A55" s="218"/>
      <c r="B55" s="219" t="s">
        <v>60</v>
      </c>
      <c r="C55" s="218" t="s">
        <v>581</v>
      </c>
      <c r="D55" s="499"/>
      <c r="E55" s="508"/>
      <c r="F55" s="438" t="s">
        <v>312</v>
      </c>
      <c r="G55" s="448" t="s">
        <v>312</v>
      </c>
      <c r="H55" s="218" t="s">
        <v>586</v>
      </c>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row>
    <row r="56" spans="1:50" s="235" customFormat="1" ht="18" customHeight="1">
      <c r="A56" s="218"/>
      <c r="B56" s="219" t="s">
        <v>60</v>
      </c>
      <c r="C56" s="218" t="s">
        <v>581</v>
      </c>
      <c r="D56" s="499"/>
      <c r="E56" s="508"/>
      <c r="F56" s="438" t="s">
        <v>313</v>
      </c>
      <c r="G56" s="438" t="s">
        <v>313</v>
      </c>
      <c r="H56" s="218" t="s">
        <v>587</v>
      </c>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row>
    <row r="57" spans="1:50" s="235" customFormat="1" ht="18" customHeight="1">
      <c r="A57" s="218"/>
      <c r="B57" s="219" t="s">
        <v>60</v>
      </c>
      <c r="C57" s="218" t="s">
        <v>581</v>
      </c>
      <c r="D57" s="499" t="s">
        <v>259</v>
      </c>
      <c r="E57" s="508" t="s">
        <v>259</v>
      </c>
      <c r="F57" s="438" t="s">
        <v>314</v>
      </c>
      <c r="G57" s="448" t="s">
        <v>314</v>
      </c>
      <c r="H57" s="234" t="s">
        <v>588</v>
      </c>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row>
    <row r="58" spans="1:50" s="235" customFormat="1" ht="18" customHeight="1">
      <c r="A58" s="218"/>
      <c r="B58" s="219" t="s">
        <v>60</v>
      </c>
      <c r="C58" s="218" t="s">
        <v>581</v>
      </c>
      <c r="D58" s="499"/>
      <c r="E58" s="508"/>
      <c r="F58" s="438" t="s">
        <v>315</v>
      </c>
      <c r="G58" s="448" t="s">
        <v>315</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row>
    <row r="59" spans="1:50" s="235" customFormat="1" ht="18" customHeight="1">
      <c r="A59" s="218"/>
      <c r="B59" s="219" t="s">
        <v>60</v>
      </c>
      <c r="C59" s="218" t="s">
        <v>581</v>
      </c>
      <c r="D59" s="499"/>
      <c r="E59" s="508"/>
      <c r="F59" s="438" t="s">
        <v>316</v>
      </c>
      <c r="G59" s="438" t="s">
        <v>316</v>
      </c>
      <c r="H59" s="234" t="s">
        <v>589</v>
      </c>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row>
    <row r="60" spans="1:50" s="235" customFormat="1" ht="18" customHeight="1">
      <c r="A60" s="218"/>
      <c r="B60" s="219" t="s">
        <v>60</v>
      </c>
      <c r="C60" s="218" t="s">
        <v>581</v>
      </c>
      <c r="D60" s="499"/>
      <c r="E60" s="508"/>
      <c r="F60" s="438" t="s">
        <v>317</v>
      </c>
      <c r="G60" s="438" t="s">
        <v>317</v>
      </c>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row>
    <row r="61" spans="1:50" s="235" customFormat="1" ht="18" customHeight="1">
      <c r="A61" s="218"/>
      <c r="B61" s="219" t="s">
        <v>60</v>
      </c>
      <c r="C61" s="218" t="s">
        <v>581</v>
      </c>
      <c r="D61" s="499"/>
      <c r="E61" s="508"/>
      <c r="F61" s="438" t="s">
        <v>318</v>
      </c>
      <c r="G61" s="438" t="s">
        <v>318</v>
      </c>
      <c r="H61" s="234" t="s">
        <v>590</v>
      </c>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row>
    <row r="62" spans="1:50" s="235" customFormat="1" ht="18" customHeight="1">
      <c r="A62" s="218"/>
      <c r="B62" s="219" t="s">
        <v>60</v>
      </c>
      <c r="C62" s="218" t="s">
        <v>581</v>
      </c>
      <c r="D62" s="499"/>
      <c r="E62" s="508"/>
      <c r="F62" s="438" t="s">
        <v>319</v>
      </c>
      <c r="G62" s="448" t="s">
        <v>319</v>
      </c>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row>
    <row r="63" spans="1:50" s="235" customFormat="1" ht="18" customHeight="1">
      <c r="A63" s="218"/>
      <c r="B63" s="219" t="s">
        <v>60</v>
      </c>
      <c r="C63" s="218" t="s">
        <v>581</v>
      </c>
      <c r="D63" s="499"/>
      <c r="E63" s="508"/>
      <c r="F63" s="438" t="s">
        <v>320</v>
      </c>
      <c r="G63" s="438" t="s">
        <v>320</v>
      </c>
      <c r="H63" s="234" t="s">
        <v>591</v>
      </c>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row>
    <row r="64" spans="1:50" s="235" customFormat="1" ht="18" customHeight="1">
      <c r="A64" s="218"/>
      <c r="B64" s="219" t="s">
        <v>60</v>
      </c>
      <c r="C64" s="218" t="s">
        <v>581</v>
      </c>
      <c r="D64" s="499"/>
      <c r="E64" s="508"/>
      <c r="F64" s="438" t="s">
        <v>321</v>
      </c>
      <c r="G64" s="438" t="s">
        <v>321</v>
      </c>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row>
    <row r="65" spans="1:50" s="235" customFormat="1" ht="18" customHeight="1">
      <c r="A65" s="218"/>
      <c r="B65" s="219" t="s">
        <v>60</v>
      </c>
      <c r="C65" s="218" t="s">
        <v>581</v>
      </c>
      <c r="D65" s="499"/>
      <c r="E65" s="508"/>
      <c r="F65" s="438" t="s">
        <v>322</v>
      </c>
      <c r="G65" s="438" t="s">
        <v>322</v>
      </c>
      <c r="H65" s="218" t="s">
        <v>592</v>
      </c>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row>
  </sheetData>
  <autoFilter ref="A3:AB65" xr:uid="{00000000-0009-0000-0000-000009000000}"/>
  <mergeCells count="33">
    <mergeCell ref="D36:D38"/>
    <mergeCell ref="D51:D56"/>
    <mergeCell ref="E51:E56"/>
    <mergeCell ref="E57:E65"/>
    <mergeCell ref="D57:D65"/>
    <mergeCell ref="D42:D43"/>
    <mergeCell ref="E42:E43"/>
    <mergeCell ref="E44:E47"/>
    <mergeCell ref="D44:D47"/>
    <mergeCell ref="D48:D50"/>
    <mergeCell ref="E48:E50"/>
    <mergeCell ref="D5:D8"/>
    <mergeCell ref="E5:E8"/>
    <mergeCell ref="D9:D10"/>
    <mergeCell ref="E9:E10"/>
    <mergeCell ref="AA28:AA29"/>
    <mergeCell ref="D27:D29"/>
    <mergeCell ref="D30:D32"/>
    <mergeCell ref="D40:D41"/>
    <mergeCell ref="D11:D12"/>
    <mergeCell ref="E11:E12"/>
    <mergeCell ref="E24:E26"/>
    <mergeCell ref="E27:E29"/>
    <mergeCell ref="E30:E32"/>
    <mergeCell ref="E16:E20"/>
    <mergeCell ref="D16:D20"/>
    <mergeCell ref="E21:E23"/>
    <mergeCell ref="D21:D23"/>
    <mergeCell ref="D24:D26"/>
    <mergeCell ref="E33:E35"/>
    <mergeCell ref="E36:E38"/>
    <mergeCell ref="E40:E41"/>
    <mergeCell ref="D33:D35"/>
  </mergeCells>
  <phoneticPr fontId="6" type="noConversion"/>
  <hyperlinks>
    <hyperlink ref="Q12" r:id="rId1" xr:uid="{CCB6C759-4622-47BD-964B-E745159AFFD2}"/>
    <hyperlink ref="AA12" r:id="rId2" xr:uid="{06E32CAF-1CEC-4AEB-86B6-B95DA962500C}"/>
    <hyperlink ref="Q16" r:id="rId3" xr:uid="{7920A3F9-6586-443B-8E55-70383664991D}"/>
    <hyperlink ref="Q17:Q39" r:id="rId4" display="Basic Education Statistical booklet 2020" xr:uid="{36E62DC3-D44B-4261-A487-AB96FA606126}"/>
  </hyperlinks>
  <pageMargins left="0.7" right="0.7" top="0.75" bottom="0.75" header="0.3" footer="0.3"/>
  <pageSetup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10"/>
  <sheetViews>
    <sheetView zoomScale="85" zoomScaleNormal="85" workbookViewId="0">
      <pane xSplit="7" ySplit="5" topLeftCell="Z6" activePane="bottomRight" state="frozen"/>
      <selection pane="bottomRight" activeCell="A6" sqref="A6"/>
      <selection pane="bottomLeft" activeCell="A6" sqref="A6"/>
      <selection pane="topRight" activeCell="H1" sqref="H1"/>
    </sheetView>
  </sheetViews>
  <sheetFormatPr defaultColWidth="9" defaultRowHeight="14.1"/>
  <cols>
    <col min="1" max="1" width="10.625" style="2" customWidth="1"/>
    <col min="2" max="2" width="14.625" style="2" bestFit="1" customWidth="1"/>
    <col min="3" max="3" width="24" style="2" customWidth="1"/>
    <col min="4" max="4" width="14.375" style="2" customWidth="1"/>
    <col min="5" max="5" width="13.625" style="2" customWidth="1"/>
    <col min="6" max="6" width="21.625" style="2" customWidth="1"/>
    <col min="7" max="7" width="14.125" style="19" customWidth="1"/>
    <col min="8" max="8" width="28.625" style="2" customWidth="1"/>
    <col min="9" max="9" width="30.5" style="2" customWidth="1"/>
    <col min="10" max="10" width="25.375" style="2" customWidth="1"/>
    <col min="11" max="12" width="11.125" style="2" customWidth="1"/>
    <col min="13" max="13" width="20.125" style="2" customWidth="1"/>
    <col min="14" max="14" width="13.125" style="2" customWidth="1"/>
    <col min="15" max="15" width="12.375" style="2" customWidth="1"/>
    <col min="16" max="16" width="9" style="2" customWidth="1"/>
    <col min="17" max="17" width="37.625" style="2" customWidth="1"/>
    <col min="18" max="18" width="14" style="2" customWidth="1"/>
    <col min="19" max="19" width="34" style="2" customWidth="1"/>
    <col min="20" max="20" width="16.875" style="2" customWidth="1"/>
    <col min="21" max="21" width="20.625" style="2" customWidth="1"/>
    <col min="22" max="22" width="9.125" style="2" customWidth="1"/>
    <col min="23" max="23" width="9.875" style="2" customWidth="1"/>
    <col min="24" max="24" width="18.125" style="2" customWidth="1"/>
    <col min="25" max="25" width="8.125" style="2" customWidth="1"/>
    <col min="26" max="26" width="10.125" style="2" customWidth="1"/>
    <col min="27" max="28" width="57.625" style="2" customWidth="1"/>
    <col min="29" max="16384" width="9" style="2"/>
  </cols>
  <sheetData>
    <row r="1" spans="1:28" ht="42.75" customHeight="1">
      <c r="A1" s="511" t="s">
        <v>593</v>
      </c>
      <c r="B1" s="511"/>
      <c r="C1" s="511"/>
      <c r="D1" s="511"/>
      <c r="E1" s="511"/>
      <c r="F1" s="511"/>
    </row>
    <row r="2" spans="1:28" ht="43.5" customHeight="1">
      <c r="A2" s="512" t="s">
        <v>594</v>
      </c>
      <c r="B2" s="512"/>
      <c r="C2" s="512"/>
      <c r="D2" s="512"/>
      <c r="E2" s="512"/>
      <c r="F2" s="512"/>
    </row>
    <row r="3" spans="1:28" ht="18.95">
      <c r="A3" s="13"/>
      <c r="B3" s="13"/>
      <c r="C3" s="13"/>
      <c r="D3" s="13"/>
      <c r="E3" s="13"/>
      <c r="F3" s="13"/>
    </row>
    <row r="4" spans="1:28" ht="12.75" customHeight="1"/>
    <row r="5" spans="1:28" ht="45">
      <c r="A5" s="9" t="s">
        <v>422</v>
      </c>
      <c r="B5" s="9" t="s">
        <v>354</v>
      </c>
      <c r="C5" s="9" t="s">
        <v>355</v>
      </c>
      <c r="D5" s="9" t="s">
        <v>356</v>
      </c>
      <c r="E5" s="9" t="s">
        <v>356</v>
      </c>
      <c r="F5" s="9" t="s">
        <v>423</v>
      </c>
      <c r="G5" s="9" t="s">
        <v>424</v>
      </c>
      <c r="H5" s="9" t="s">
        <v>3</v>
      </c>
      <c r="I5" s="9" t="s">
        <v>425</v>
      </c>
      <c r="J5" s="9" t="s">
        <v>426</v>
      </c>
      <c r="K5" s="9" t="s">
        <v>427</v>
      </c>
      <c r="L5" s="9" t="s">
        <v>428</v>
      </c>
      <c r="M5" s="9" t="s">
        <v>429</v>
      </c>
      <c r="N5" s="9" t="s">
        <v>430</v>
      </c>
      <c r="O5" s="9" t="s">
        <v>431</v>
      </c>
      <c r="P5" s="9" t="s">
        <v>432</v>
      </c>
      <c r="Q5" s="9" t="s">
        <v>433</v>
      </c>
      <c r="R5" s="9" t="s">
        <v>434</v>
      </c>
      <c r="S5" s="9" t="s">
        <v>435</v>
      </c>
      <c r="T5" s="9" t="s">
        <v>436</v>
      </c>
      <c r="U5" s="9" t="s">
        <v>437</v>
      </c>
      <c r="V5" s="9" t="s">
        <v>438</v>
      </c>
      <c r="W5" s="9" t="s">
        <v>439</v>
      </c>
      <c r="X5" s="9" t="s">
        <v>440</v>
      </c>
      <c r="Y5" s="9" t="s">
        <v>441</v>
      </c>
      <c r="Z5" s="9" t="s">
        <v>442</v>
      </c>
      <c r="AA5" s="4" t="s">
        <v>443</v>
      </c>
      <c r="AB5" s="4" t="s">
        <v>444</v>
      </c>
    </row>
    <row r="6" spans="1:28" s="1" customFormat="1" ht="61.5" customHeight="1">
      <c r="A6" s="7"/>
      <c r="B6" s="7"/>
      <c r="C6" s="10" t="s">
        <v>595</v>
      </c>
      <c r="D6" s="7"/>
      <c r="E6" s="7"/>
      <c r="F6" s="7"/>
      <c r="G6" s="8"/>
      <c r="H6" s="7" t="s">
        <v>596</v>
      </c>
      <c r="I6" s="7"/>
      <c r="J6" s="5" t="s">
        <v>597</v>
      </c>
      <c r="K6" s="7"/>
      <c r="L6" s="7"/>
      <c r="M6" s="5" t="s">
        <v>598</v>
      </c>
      <c r="N6" s="7"/>
      <c r="O6" s="5">
        <v>2022</v>
      </c>
      <c r="P6" s="7"/>
      <c r="Q6" s="32" t="s">
        <v>599</v>
      </c>
      <c r="R6" s="7"/>
      <c r="S6" s="7"/>
      <c r="T6" s="7"/>
      <c r="U6" s="7"/>
      <c r="V6" s="7"/>
      <c r="W6" s="5"/>
      <c r="X6" s="5" t="s">
        <v>600</v>
      </c>
      <c r="Y6" s="5" t="s">
        <v>452</v>
      </c>
      <c r="Z6" s="5"/>
      <c r="AA6" s="5"/>
      <c r="AB6" s="5" t="s">
        <v>601</v>
      </c>
    </row>
    <row r="7" spans="1:28" s="1" customFormat="1" ht="61.5" customHeight="1">
      <c r="A7" s="7"/>
      <c r="B7" s="7"/>
      <c r="C7" s="10" t="s">
        <v>602</v>
      </c>
      <c r="D7" s="7"/>
      <c r="E7" s="7"/>
      <c r="F7" s="7"/>
      <c r="G7" s="8"/>
      <c r="H7" s="7"/>
      <c r="I7" s="7"/>
      <c r="J7" s="5"/>
      <c r="K7" s="7"/>
      <c r="L7" s="7"/>
      <c r="M7" s="5"/>
      <c r="N7" s="7"/>
      <c r="O7" s="5"/>
      <c r="P7" s="7"/>
      <c r="Q7" s="5"/>
      <c r="R7" s="7"/>
      <c r="S7" s="7"/>
      <c r="T7" s="7"/>
      <c r="U7" s="7"/>
      <c r="V7" s="7"/>
      <c r="W7" s="5"/>
      <c r="X7" s="5"/>
      <c r="Y7" s="5"/>
      <c r="Z7" s="5"/>
      <c r="AA7" s="5"/>
      <c r="AB7" s="5"/>
    </row>
    <row r="8" spans="1:28" s="1" customFormat="1" ht="85.5" customHeight="1">
      <c r="A8" s="7"/>
      <c r="B8" s="7"/>
      <c r="C8" s="10" t="s">
        <v>603</v>
      </c>
      <c r="D8" s="7"/>
      <c r="E8" s="7"/>
      <c r="F8" s="7"/>
      <c r="G8" s="8"/>
      <c r="H8" s="7"/>
      <c r="I8" s="7"/>
      <c r="J8" s="5"/>
      <c r="K8" s="7"/>
      <c r="L8" s="7"/>
      <c r="M8" s="5"/>
      <c r="N8" s="7"/>
      <c r="O8" s="5"/>
      <c r="P8" s="7"/>
      <c r="Q8" s="6"/>
      <c r="R8" s="7"/>
      <c r="S8" s="7"/>
      <c r="T8" s="7"/>
      <c r="U8" s="7"/>
      <c r="V8" s="7"/>
      <c r="W8" s="5"/>
      <c r="X8" s="5"/>
      <c r="Y8" s="11"/>
      <c r="Z8" s="11"/>
      <c r="AA8" s="5"/>
      <c r="AB8" s="20" t="s">
        <v>604</v>
      </c>
    </row>
    <row r="9" spans="1:28" s="1" customFormat="1" ht="61.5" customHeight="1">
      <c r="A9" s="7"/>
      <c r="B9" s="7"/>
      <c r="C9" s="27" t="s">
        <v>605</v>
      </c>
      <c r="D9" s="7"/>
      <c r="E9" s="7"/>
      <c r="F9" s="7"/>
      <c r="G9" s="8"/>
      <c r="H9" s="8" t="s">
        <v>606</v>
      </c>
      <c r="I9" s="7"/>
      <c r="J9" s="5" t="s">
        <v>597</v>
      </c>
      <c r="K9" s="7"/>
      <c r="L9" s="7"/>
      <c r="M9" s="5" t="s">
        <v>450</v>
      </c>
      <c r="N9" s="7"/>
      <c r="O9" s="5"/>
      <c r="P9" s="7"/>
      <c r="Q9" s="5" t="s">
        <v>607</v>
      </c>
      <c r="R9" s="7"/>
      <c r="S9" s="7"/>
      <c r="T9" s="7" t="s">
        <v>608</v>
      </c>
      <c r="U9" s="7"/>
      <c r="V9" s="7"/>
      <c r="W9" s="5"/>
      <c r="X9" s="5"/>
      <c r="Y9" s="5" t="s">
        <v>452</v>
      </c>
      <c r="Z9" s="5"/>
      <c r="AA9" s="5"/>
      <c r="AB9" s="5" t="s">
        <v>609</v>
      </c>
    </row>
    <row r="10" spans="1:28" s="1" customFormat="1" ht="61.5" customHeight="1">
      <c r="A10" s="7"/>
      <c r="B10" s="7"/>
      <c r="C10" s="27" t="s">
        <v>610</v>
      </c>
      <c r="D10" s="7"/>
      <c r="E10" s="7"/>
      <c r="F10" s="7"/>
      <c r="G10" s="8"/>
      <c r="H10" s="8"/>
      <c r="I10" s="7"/>
      <c r="J10" s="5" t="s">
        <v>611</v>
      </c>
      <c r="K10" s="7"/>
      <c r="L10" s="7"/>
      <c r="M10" s="5" t="s">
        <v>612</v>
      </c>
      <c r="N10" s="7"/>
      <c r="O10" s="5">
        <v>2014</v>
      </c>
      <c r="P10" s="7"/>
      <c r="Q10" s="5" t="s">
        <v>613</v>
      </c>
      <c r="R10" s="7"/>
      <c r="S10" s="7"/>
      <c r="T10" s="7"/>
      <c r="U10" s="7"/>
      <c r="V10" s="7"/>
      <c r="W10" s="5"/>
      <c r="X10" s="5" t="s">
        <v>614</v>
      </c>
      <c r="Y10" s="5"/>
      <c r="Z10" s="5"/>
      <c r="AA10" s="5"/>
      <c r="AB10" s="5" t="s">
        <v>615</v>
      </c>
    </row>
  </sheetData>
  <autoFilter ref="A5:AB5" xr:uid="{00000000-0009-0000-0000-00000A000000}"/>
  <mergeCells count="2">
    <mergeCell ref="A1:F1"/>
    <mergeCell ref="A2:F2"/>
  </mergeCells>
  <phoneticPr fontId="6" type="noConversion"/>
  <hyperlinks>
    <hyperlink ref="Q6" r:id="rId1" location="/facility_filter/results" xr:uid="{00000000-0004-0000-0A00-000000000000}"/>
    <hyperlink ref="Q10" r:id="rId2" location="survey=KE|2014|DHS" xr:uid="{00000000-0004-0000-0A00-000001000000}"/>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D48"/>
  <sheetViews>
    <sheetView workbookViewId="0"/>
  </sheetViews>
  <sheetFormatPr defaultColWidth="8.875" defaultRowHeight="15.95"/>
  <cols>
    <col min="1" max="1" width="16.625" bestFit="1" customWidth="1"/>
    <col min="2" max="2" width="5.5" customWidth="1"/>
    <col min="3" max="3" width="25.125" customWidth="1"/>
    <col min="4" max="4" width="24.5" customWidth="1"/>
  </cols>
  <sheetData>
    <row r="1" spans="1:4">
      <c r="A1" s="12" t="s">
        <v>450</v>
      </c>
      <c r="B1" s="12" t="s">
        <v>616</v>
      </c>
      <c r="C1" s="12" t="s">
        <v>617</v>
      </c>
      <c r="D1" s="12" t="s">
        <v>618</v>
      </c>
    </row>
    <row r="2" spans="1:4">
      <c r="A2" s="140" t="s">
        <v>118</v>
      </c>
      <c r="B2" s="141" t="s">
        <v>119</v>
      </c>
      <c r="C2" t="s">
        <v>619</v>
      </c>
      <c r="D2" t="s">
        <v>620</v>
      </c>
    </row>
    <row r="3" spans="1:4">
      <c r="A3" s="140" t="s">
        <v>100</v>
      </c>
      <c r="B3" s="141" t="s">
        <v>101</v>
      </c>
      <c r="C3" t="s">
        <v>619</v>
      </c>
      <c r="D3" t="s">
        <v>620</v>
      </c>
    </row>
    <row r="4" spans="1:4">
      <c r="A4" s="140" t="s">
        <v>90</v>
      </c>
      <c r="B4" s="141" t="s">
        <v>91</v>
      </c>
      <c r="C4" t="s">
        <v>619</v>
      </c>
      <c r="D4" t="s">
        <v>620</v>
      </c>
    </row>
    <row r="5" spans="1:4">
      <c r="A5" s="140" t="s">
        <v>142</v>
      </c>
      <c r="B5" s="141" t="s">
        <v>143</v>
      </c>
      <c r="C5" t="s">
        <v>619</v>
      </c>
      <c r="D5" t="s">
        <v>620</v>
      </c>
    </row>
    <row r="6" spans="1:4">
      <c r="A6" s="140" t="s">
        <v>104</v>
      </c>
      <c r="B6" s="141" t="s">
        <v>105</v>
      </c>
      <c r="C6" t="s">
        <v>619</v>
      </c>
      <c r="D6" t="s">
        <v>620</v>
      </c>
    </row>
    <row r="7" spans="1:4">
      <c r="A7" s="140" t="s">
        <v>140</v>
      </c>
      <c r="B7" s="141" t="s">
        <v>141</v>
      </c>
      <c r="C7" t="s">
        <v>619</v>
      </c>
      <c r="D7" t="s">
        <v>620</v>
      </c>
    </row>
    <row r="8" spans="1:4">
      <c r="A8" s="140" t="s">
        <v>76</v>
      </c>
      <c r="B8" s="141" t="s">
        <v>77</v>
      </c>
      <c r="C8" t="s">
        <v>619</v>
      </c>
      <c r="D8" t="s">
        <v>620</v>
      </c>
    </row>
    <row r="9" spans="1:4">
      <c r="A9" s="140" t="s">
        <v>154</v>
      </c>
      <c r="B9" s="141" t="s">
        <v>155</v>
      </c>
      <c r="C9" t="s">
        <v>619</v>
      </c>
      <c r="D9" t="s">
        <v>620</v>
      </c>
    </row>
    <row r="10" spans="1:4">
      <c r="A10" s="140" t="s">
        <v>110</v>
      </c>
      <c r="B10" s="141" t="s">
        <v>111</v>
      </c>
      <c r="C10" t="s">
        <v>619</v>
      </c>
      <c r="D10" t="s">
        <v>620</v>
      </c>
    </row>
    <row r="11" spans="1:4">
      <c r="A11" s="140" t="s">
        <v>112</v>
      </c>
      <c r="B11" s="141" t="s">
        <v>113</v>
      </c>
      <c r="C11" t="s">
        <v>619</v>
      </c>
      <c r="D11" t="s">
        <v>620</v>
      </c>
    </row>
    <row r="12" spans="1:4">
      <c r="A12" s="140" t="s">
        <v>80</v>
      </c>
      <c r="B12" s="141" t="s">
        <v>81</v>
      </c>
      <c r="C12" t="s">
        <v>619</v>
      </c>
      <c r="D12" t="s">
        <v>620</v>
      </c>
    </row>
    <row r="13" spans="1:4">
      <c r="A13" s="140" t="s">
        <v>114</v>
      </c>
      <c r="B13" s="141" t="s">
        <v>115</v>
      </c>
      <c r="C13" t="s">
        <v>619</v>
      </c>
      <c r="D13" t="s">
        <v>620</v>
      </c>
    </row>
    <row r="14" spans="1:4">
      <c r="A14" s="140" t="s">
        <v>144</v>
      </c>
      <c r="B14" s="141" t="s">
        <v>145</v>
      </c>
      <c r="C14" t="s">
        <v>619</v>
      </c>
      <c r="D14" t="s">
        <v>620</v>
      </c>
    </row>
    <row r="15" spans="1:4">
      <c r="A15" s="140" t="s">
        <v>74</v>
      </c>
      <c r="B15" s="141" t="s">
        <v>75</v>
      </c>
      <c r="C15" t="s">
        <v>619</v>
      </c>
      <c r="D15" t="s">
        <v>620</v>
      </c>
    </row>
    <row r="16" spans="1:4">
      <c r="A16" s="140" t="s">
        <v>98</v>
      </c>
      <c r="B16" s="141" t="s">
        <v>99</v>
      </c>
      <c r="C16" t="s">
        <v>619</v>
      </c>
      <c r="D16" t="s">
        <v>620</v>
      </c>
    </row>
    <row r="17" spans="1:4">
      <c r="A17" s="140" t="s">
        <v>106</v>
      </c>
      <c r="B17" s="141" t="s">
        <v>107</v>
      </c>
      <c r="C17" t="s">
        <v>619</v>
      </c>
      <c r="D17" t="s">
        <v>620</v>
      </c>
    </row>
    <row r="18" spans="1:4">
      <c r="A18" s="140" t="s">
        <v>108</v>
      </c>
      <c r="B18" s="141" t="s">
        <v>109</v>
      </c>
      <c r="C18" t="s">
        <v>619</v>
      </c>
      <c r="D18" t="s">
        <v>620</v>
      </c>
    </row>
    <row r="19" spans="1:4">
      <c r="A19" s="140" t="s">
        <v>132</v>
      </c>
      <c r="B19" s="141" t="s">
        <v>133</v>
      </c>
      <c r="C19" t="s">
        <v>621</v>
      </c>
      <c r="D19" t="s">
        <v>622</v>
      </c>
    </row>
    <row r="20" spans="1:4">
      <c r="A20" s="140" t="s">
        <v>134</v>
      </c>
      <c r="B20" s="141" t="s">
        <v>135</v>
      </c>
      <c r="C20" t="s">
        <v>621</v>
      </c>
      <c r="D20" t="s">
        <v>622</v>
      </c>
    </row>
    <row r="21" spans="1:4">
      <c r="A21" s="140" t="s">
        <v>92</v>
      </c>
      <c r="B21" s="141" t="s">
        <v>93</v>
      </c>
      <c r="C21" t="s">
        <v>621</v>
      </c>
      <c r="D21" t="s">
        <v>622</v>
      </c>
    </row>
    <row r="22" spans="1:4">
      <c r="A22" s="140" t="s">
        <v>120</v>
      </c>
      <c r="B22" s="141" t="s">
        <v>121</v>
      </c>
      <c r="C22" t="s">
        <v>621</v>
      </c>
      <c r="D22" t="s">
        <v>622</v>
      </c>
    </row>
    <row r="23" spans="1:4">
      <c r="A23" s="140" t="s">
        <v>88</v>
      </c>
      <c r="B23" s="141" t="s">
        <v>89</v>
      </c>
      <c r="C23" t="s">
        <v>621</v>
      </c>
      <c r="D23" t="s">
        <v>622</v>
      </c>
    </row>
    <row r="24" spans="1:4">
      <c r="A24" s="140" t="s">
        <v>148</v>
      </c>
      <c r="B24" s="141" t="s">
        <v>149</v>
      </c>
      <c r="C24" t="s">
        <v>619</v>
      </c>
      <c r="D24" t="s">
        <v>620</v>
      </c>
    </row>
    <row r="25" spans="1:4">
      <c r="A25" s="140" t="s">
        <v>156</v>
      </c>
      <c r="B25" s="141" t="s">
        <v>157</v>
      </c>
      <c r="C25" t="s">
        <v>619</v>
      </c>
      <c r="D25" t="s">
        <v>620</v>
      </c>
    </row>
    <row r="26" spans="1:4">
      <c r="A26" s="140" t="s">
        <v>136</v>
      </c>
      <c r="B26" s="141" t="s">
        <v>137</v>
      </c>
      <c r="C26" t="s">
        <v>619</v>
      </c>
      <c r="D26" t="s">
        <v>620</v>
      </c>
    </row>
    <row r="27" spans="1:4">
      <c r="A27" s="140" t="s">
        <v>146</v>
      </c>
      <c r="B27" s="141" t="s">
        <v>147</v>
      </c>
      <c r="C27" t="s">
        <v>621</v>
      </c>
      <c r="D27" t="s">
        <v>622</v>
      </c>
    </row>
    <row r="28" spans="1:4">
      <c r="A28" s="140" t="s">
        <v>150</v>
      </c>
      <c r="B28" s="141" t="s">
        <v>151</v>
      </c>
      <c r="C28" t="s">
        <v>621</v>
      </c>
      <c r="D28" t="s">
        <v>622</v>
      </c>
    </row>
    <row r="29" spans="1:4">
      <c r="A29" s="140" t="s">
        <v>72</v>
      </c>
      <c r="B29" s="141" t="s">
        <v>73</v>
      </c>
      <c r="C29" t="s">
        <v>621</v>
      </c>
      <c r="D29" t="s">
        <v>622</v>
      </c>
    </row>
    <row r="30" spans="1:4">
      <c r="A30" s="140" t="s">
        <v>126</v>
      </c>
      <c r="B30" s="141" t="s">
        <v>127</v>
      </c>
      <c r="C30" t="s">
        <v>621</v>
      </c>
      <c r="D30" t="s">
        <v>622</v>
      </c>
    </row>
    <row r="31" spans="1:4">
      <c r="A31" s="140" t="s">
        <v>64</v>
      </c>
      <c r="B31" s="141" t="s">
        <v>65</v>
      </c>
      <c r="C31" t="s">
        <v>621</v>
      </c>
      <c r="D31" t="s">
        <v>622</v>
      </c>
    </row>
    <row r="32" spans="1:4">
      <c r="A32" s="140" t="s">
        <v>102</v>
      </c>
      <c r="B32" s="141" t="s">
        <v>103</v>
      </c>
      <c r="C32" t="s">
        <v>621</v>
      </c>
      <c r="D32" t="s">
        <v>622</v>
      </c>
    </row>
    <row r="33" spans="1:4">
      <c r="A33" s="140" t="s">
        <v>124</v>
      </c>
      <c r="B33" s="141" t="s">
        <v>125</v>
      </c>
      <c r="C33" t="s">
        <v>621</v>
      </c>
      <c r="D33" t="s">
        <v>622</v>
      </c>
    </row>
    <row r="34" spans="1:4">
      <c r="A34" s="140" t="s">
        <v>128</v>
      </c>
      <c r="B34" s="141" t="s">
        <v>129</v>
      </c>
      <c r="C34" t="s">
        <v>621</v>
      </c>
      <c r="D34" t="s">
        <v>622</v>
      </c>
    </row>
    <row r="35" spans="1:4">
      <c r="A35" s="140" t="s">
        <v>82</v>
      </c>
      <c r="B35" s="141" t="s">
        <v>83</v>
      </c>
      <c r="C35" t="s">
        <v>621</v>
      </c>
      <c r="D35" t="s">
        <v>622</v>
      </c>
    </row>
    <row r="36" spans="1:4">
      <c r="A36" s="140" t="s">
        <v>86</v>
      </c>
      <c r="B36" s="141" t="s">
        <v>87</v>
      </c>
      <c r="C36" t="s">
        <v>621</v>
      </c>
      <c r="D36" t="s">
        <v>622</v>
      </c>
    </row>
    <row r="37" spans="1:4">
      <c r="A37" s="140" t="s">
        <v>66</v>
      </c>
      <c r="B37" s="141" t="s">
        <v>67</v>
      </c>
      <c r="C37" t="s">
        <v>621</v>
      </c>
      <c r="D37" t="s">
        <v>622</v>
      </c>
    </row>
    <row r="38" spans="1:4">
      <c r="A38" s="140" t="s">
        <v>84</v>
      </c>
      <c r="B38" s="141" t="s">
        <v>85</v>
      </c>
      <c r="C38" t="s">
        <v>621</v>
      </c>
      <c r="D38" t="s">
        <v>622</v>
      </c>
    </row>
    <row r="39" spans="1:4">
      <c r="A39" s="140" t="s">
        <v>152</v>
      </c>
      <c r="B39" s="141" t="s">
        <v>153</v>
      </c>
      <c r="C39" t="s">
        <v>621</v>
      </c>
      <c r="D39" t="s">
        <v>622</v>
      </c>
    </row>
    <row r="40" spans="1:4">
      <c r="A40" s="140" t="s">
        <v>68</v>
      </c>
      <c r="B40" s="141" t="s">
        <v>69</v>
      </c>
      <c r="C40" t="s">
        <v>621</v>
      </c>
      <c r="D40" t="s">
        <v>622</v>
      </c>
    </row>
    <row r="41" spans="1:4">
      <c r="A41" s="140" t="s">
        <v>70</v>
      </c>
      <c r="B41" s="141" t="s">
        <v>71</v>
      </c>
      <c r="C41" t="s">
        <v>621</v>
      </c>
      <c r="D41" t="s">
        <v>622</v>
      </c>
    </row>
    <row r="42" spans="1:4">
      <c r="A42" s="140" t="s">
        <v>138</v>
      </c>
      <c r="B42" s="141" t="s">
        <v>139</v>
      </c>
      <c r="C42" t="s">
        <v>621</v>
      </c>
      <c r="D42" t="s">
        <v>622</v>
      </c>
    </row>
    <row r="43" spans="1:4">
      <c r="A43" s="140" t="s">
        <v>96</v>
      </c>
      <c r="B43" s="141" t="s">
        <v>97</v>
      </c>
      <c r="C43" t="s">
        <v>621</v>
      </c>
      <c r="D43" t="s">
        <v>622</v>
      </c>
    </row>
    <row r="44" spans="1:4">
      <c r="A44" s="140" t="s">
        <v>78</v>
      </c>
      <c r="B44" s="141" t="s">
        <v>79</v>
      </c>
      <c r="C44" t="s">
        <v>621</v>
      </c>
      <c r="D44" t="s">
        <v>622</v>
      </c>
    </row>
    <row r="45" spans="1:4">
      <c r="A45" s="140" t="s">
        <v>116</v>
      </c>
      <c r="B45" s="141" t="s">
        <v>117</v>
      </c>
      <c r="C45" t="s">
        <v>621</v>
      </c>
      <c r="D45" t="s">
        <v>622</v>
      </c>
    </row>
    <row r="46" spans="1:4">
      <c r="A46" s="140" t="s">
        <v>94</v>
      </c>
      <c r="B46" s="141" t="s">
        <v>95</v>
      </c>
      <c r="C46" t="s">
        <v>621</v>
      </c>
      <c r="D46" t="s">
        <v>622</v>
      </c>
    </row>
    <row r="47" spans="1:4">
      <c r="A47" s="140" t="s">
        <v>130</v>
      </c>
      <c r="B47" s="141" t="s">
        <v>131</v>
      </c>
      <c r="C47" t="s">
        <v>621</v>
      </c>
      <c r="D47" t="s">
        <v>622</v>
      </c>
    </row>
    <row r="48" spans="1:4">
      <c r="A48" s="140" t="s">
        <v>122</v>
      </c>
      <c r="B48" s="141" t="s">
        <v>123</v>
      </c>
      <c r="C48" t="s">
        <v>621</v>
      </c>
      <c r="D48" t="s">
        <v>622</v>
      </c>
    </row>
  </sheetData>
  <dataValidations count="1">
    <dataValidation type="list" allowBlank="1" showInputMessage="1" showErrorMessage="1" sqref="C2:C48" xr:uid="{00000000-0002-0000-0300-000000000000}">
      <formula1>"Western and Rift Valley, Eastern and Northern Kenya"</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3"/>
  <sheetViews>
    <sheetView workbookViewId="0">
      <pane ySplit="1" topLeftCell="A17" activePane="bottomLeft" state="frozen"/>
      <selection pane="bottomLeft" activeCell="C17" sqref="C17"/>
    </sheetView>
  </sheetViews>
  <sheetFormatPr defaultColWidth="9" defaultRowHeight="14.1"/>
  <cols>
    <col min="1" max="1" width="20.375" style="1" customWidth="1"/>
    <col min="2" max="2" width="39.5" style="1" customWidth="1"/>
    <col min="3" max="3" width="44.625" style="1" customWidth="1"/>
    <col min="4" max="4" width="9.875" style="1" bestFit="1" customWidth="1"/>
    <col min="5" max="5" width="17.625" style="1" customWidth="1"/>
    <col min="6" max="6" width="15" style="1" customWidth="1"/>
    <col min="7" max="7" width="9.5" style="1" customWidth="1"/>
    <col min="8" max="8" width="21" style="1" customWidth="1"/>
    <col min="9" max="9" width="12.625" style="1" customWidth="1"/>
    <col min="10" max="11" width="45" style="1" customWidth="1"/>
    <col min="12" max="12" width="58" style="1" customWidth="1"/>
    <col min="13" max="16384" width="9" style="1"/>
  </cols>
  <sheetData>
    <row r="1" spans="1:12" s="21" customFormat="1" ht="30">
      <c r="A1" s="4" t="s">
        <v>623</v>
      </c>
      <c r="B1" s="18" t="s">
        <v>3</v>
      </c>
      <c r="C1" s="18" t="s">
        <v>624</v>
      </c>
      <c r="D1" s="18" t="s">
        <v>440</v>
      </c>
      <c r="E1" s="18" t="s">
        <v>623</v>
      </c>
      <c r="F1" s="18" t="s">
        <v>625</v>
      </c>
      <c r="G1" s="18" t="s">
        <v>439</v>
      </c>
      <c r="H1" s="18" t="s">
        <v>626</v>
      </c>
      <c r="I1" s="18" t="s">
        <v>441</v>
      </c>
      <c r="J1" s="18" t="s">
        <v>627</v>
      </c>
      <c r="K1" s="18" t="s">
        <v>628</v>
      </c>
      <c r="L1" s="30" t="s">
        <v>629</v>
      </c>
    </row>
    <row r="2" spans="1:12" ht="30">
      <c r="A2" s="10" t="s">
        <v>630</v>
      </c>
      <c r="B2" s="5" t="s">
        <v>631</v>
      </c>
      <c r="C2" s="5"/>
      <c r="D2" s="5" t="s">
        <v>632</v>
      </c>
      <c r="E2" s="5" t="s">
        <v>633</v>
      </c>
      <c r="F2" s="5">
        <v>2019</v>
      </c>
      <c r="G2" s="5"/>
      <c r="H2" s="5" t="s">
        <v>634</v>
      </c>
      <c r="I2" s="5" t="s">
        <v>635</v>
      </c>
      <c r="K2" s="24" t="s">
        <v>636</v>
      </c>
      <c r="L2" s="28"/>
    </row>
    <row r="3" spans="1:12" ht="30">
      <c r="A3" s="10" t="s">
        <v>637</v>
      </c>
      <c r="B3" s="5" t="s">
        <v>638</v>
      </c>
      <c r="C3" s="5" t="s">
        <v>639</v>
      </c>
      <c r="D3" s="5" t="s">
        <v>632</v>
      </c>
      <c r="E3" s="5" t="s">
        <v>640</v>
      </c>
      <c r="F3" s="5" t="s">
        <v>641</v>
      </c>
      <c r="G3" s="5"/>
      <c r="H3" s="5" t="s">
        <v>642</v>
      </c>
      <c r="I3" s="23" t="s">
        <v>635</v>
      </c>
      <c r="J3" s="26" t="s">
        <v>643</v>
      </c>
      <c r="K3" s="26" t="s">
        <v>643</v>
      </c>
      <c r="L3" s="29"/>
    </row>
    <row r="4" spans="1:12" ht="68.25" customHeight="1">
      <c r="A4" s="10" t="s">
        <v>611</v>
      </c>
      <c r="B4" s="5" t="s">
        <v>644</v>
      </c>
      <c r="C4" s="5" t="s">
        <v>645</v>
      </c>
      <c r="D4" s="5" t="s">
        <v>646</v>
      </c>
      <c r="E4" s="5" t="s">
        <v>633</v>
      </c>
      <c r="F4" s="5" t="s">
        <v>647</v>
      </c>
      <c r="G4" s="5"/>
      <c r="H4" s="135" t="s">
        <v>648</v>
      </c>
      <c r="I4" s="5" t="s">
        <v>649</v>
      </c>
      <c r="J4" s="25" t="s">
        <v>650</v>
      </c>
      <c r="K4" s="31" t="s">
        <v>651</v>
      </c>
      <c r="L4" s="28" t="s">
        <v>652</v>
      </c>
    </row>
    <row r="5" spans="1:12" ht="68.25" customHeight="1">
      <c r="A5" s="10" t="s">
        <v>611</v>
      </c>
      <c r="B5" s="5" t="s">
        <v>653</v>
      </c>
      <c r="C5" s="5" t="s">
        <v>654</v>
      </c>
      <c r="D5" s="5" t="s">
        <v>646</v>
      </c>
      <c r="E5" s="5" t="s">
        <v>633</v>
      </c>
      <c r="F5" s="5" t="s">
        <v>655</v>
      </c>
      <c r="G5" s="5"/>
      <c r="H5" s="5" t="s">
        <v>656</v>
      </c>
      <c r="I5" s="5" t="s">
        <v>649</v>
      </c>
      <c r="J5" s="25" t="s">
        <v>657</v>
      </c>
      <c r="K5" s="31" t="s">
        <v>658</v>
      </c>
      <c r="L5" s="28"/>
    </row>
    <row r="6" spans="1:12" ht="47.25" customHeight="1">
      <c r="A6" s="10" t="s">
        <v>659</v>
      </c>
      <c r="B6" s="5" t="s">
        <v>660</v>
      </c>
      <c r="C6" s="5" t="s">
        <v>661</v>
      </c>
      <c r="D6" s="5" t="s">
        <v>632</v>
      </c>
      <c r="E6" s="5" t="s">
        <v>662</v>
      </c>
      <c r="F6" s="5">
        <v>2019</v>
      </c>
      <c r="G6" s="5"/>
      <c r="H6" s="5"/>
      <c r="I6" s="5" t="s">
        <v>635</v>
      </c>
      <c r="J6" s="5" t="s">
        <v>663</v>
      </c>
      <c r="K6" s="25" t="s">
        <v>664</v>
      </c>
      <c r="L6" s="28"/>
    </row>
    <row r="7" spans="1:12" ht="47.25" customHeight="1">
      <c r="A7" s="10" t="s">
        <v>665</v>
      </c>
      <c r="B7" s="5" t="s">
        <v>666</v>
      </c>
      <c r="C7" s="5" t="s">
        <v>667</v>
      </c>
      <c r="D7" s="5" t="s">
        <v>632</v>
      </c>
      <c r="E7" s="5" t="s">
        <v>668</v>
      </c>
      <c r="F7" s="5">
        <v>2018</v>
      </c>
      <c r="G7" s="5"/>
      <c r="H7" s="5"/>
      <c r="I7" s="5"/>
      <c r="J7" s="5"/>
      <c r="K7" s="25" t="s">
        <v>669</v>
      </c>
      <c r="L7" s="28"/>
    </row>
    <row r="8" spans="1:12" ht="47.25" customHeight="1">
      <c r="A8" s="10" t="s">
        <v>670</v>
      </c>
      <c r="B8" s="5" t="s">
        <v>671</v>
      </c>
      <c r="C8" s="5" t="s">
        <v>672</v>
      </c>
      <c r="D8" s="5" t="s">
        <v>632</v>
      </c>
      <c r="E8" s="5" t="s">
        <v>597</v>
      </c>
      <c r="F8" s="5">
        <v>2018</v>
      </c>
      <c r="G8" s="5"/>
      <c r="H8" s="5"/>
      <c r="I8" s="5"/>
      <c r="J8" s="5"/>
      <c r="K8" s="25"/>
      <c r="L8" s="28"/>
    </row>
    <row r="9" spans="1:12" ht="47.25" customHeight="1">
      <c r="A9" s="10" t="s">
        <v>673</v>
      </c>
      <c r="B9" s="5" t="s">
        <v>674</v>
      </c>
      <c r="C9" s="5" t="s">
        <v>675</v>
      </c>
      <c r="D9" s="5" t="s">
        <v>676</v>
      </c>
      <c r="E9" s="5" t="s">
        <v>677</v>
      </c>
      <c r="F9" s="5">
        <v>2022</v>
      </c>
      <c r="G9" s="5"/>
      <c r="H9" s="5" t="s">
        <v>352</v>
      </c>
      <c r="I9" s="5" t="s">
        <v>635</v>
      </c>
      <c r="J9" s="5"/>
      <c r="K9" s="25" t="s">
        <v>678</v>
      </c>
      <c r="L9" s="28"/>
    </row>
    <row r="10" spans="1:12" ht="47.25" customHeight="1">
      <c r="A10" s="10" t="s">
        <v>679</v>
      </c>
      <c r="B10" s="5" t="s">
        <v>680</v>
      </c>
      <c r="C10" s="5" t="s">
        <v>681</v>
      </c>
      <c r="D10" s="5" t="s">
        <v>676</v>
      </c>
      <c r="E10" s="5" t="s">
        <v>682</v>
      </c>
      <c r="F10" s="5">
        <v>2021</v>
      </c>
      <c r="G10" s="5"/>
      <c r="H10" s="5" t="s">
        <v>683</v>
      </c>
      <c r="I10" s="5" t="s">
        <v>635</v>
      </c>
      <c r="J10" s="5"/>
      <c r="K10" s="25"/>
      <c r="L10" s="28"/>
    </row>
    <row r="11" spans="1:12" ht="47.25" customHeight="1">
      <c r="A11" s="10" t="s">
        <v>684</v>
      </c>
      <c r="B11" s="5" t="s">
        <v>685</v>
      </c>
      <c r="C11" s="5" t="s">
        <v>686</v>
      </c>
      <c r="D11" s="5" t="s">
        <v>632</v>
      </c>
      <c r="E11" s="5" t="s">
        <v>662</v>
      </c>
      <c r="F11" s="5">
        <v>2020</v>
      </c>
      <c r="G11" s="5"/>
      <c r="H11" s="5" t="s">
        <v>352</v>
      </c>
      <c r="I11" s="5" t="s">
        <v>635</v>
      </c>
      <c r="J11" s="5"/>
      <c r="K11" s="25" t="s">
        <v>687</v>
      </c>
      <c r="L11" s="28"/>
    </row>
    <row r="12" spans="1:12" ht="47.25" customHeight="1">
      <c r="A12" s="10" t="s">
        <v>688</v>
      </c>
      <c r="B12" s="5" t="s">
        <v>689</v>
      </c>
      <c r="C12" s="5" t="s">
        <v>690</v>
      </c>
      <c r="D12" s="5"/>
      <c r="E12" s="5" t="s">
        <v>640</v>
      </c>
      <c r="F12" s="5">
        <v>2020</v>
      </c>
      <c r="G12" s="5"/>
      <c r="H12" s="5" t="s">
        <v>691</v>
      </c>
      <c r="I12" s="5"/>
      <c r="J12" s="5"/>
      <c r="K12" s="133" t="s">
        <v>692</v>
      </c>
      <c r="L12" s="28"/>
    </row>
    <row r="13" spans="1:12" ht="47.25" customHeight="1">
      <c r="A13" s="10" t="s">
        <v>693</v>
      </c>
      <c r="B13" s="134"/>
      <c r="C13" s="134"/>
      <c r="D13" s="134"/>
      <c r="E13" s="5" t="s">
        <v>694</v>
      </c>
      <c r="F13" s="5"/>
      <c r="G13" s="5"/>
      <c r="H13" s="5" t="s">
        <v>691</v>
      </c>
      <c r="I13" s="5"/>
      <c r="J13" s="5"/>
      <c r="K13" s="133" t="s">
        <v>695</v>
      </c>
      <c r="L13" s="28"/>
    </row>
  </sheetData>
  <hyperlinks>
    <hyperlink ref="K3" r:id="rId1" xr:uid="{00000000-0004-0000-0B00-000000000000}"/>
    <hyperlink ref="J3" r:id="rId2" xr:uid="{00000000-0004-0000-0B00-000001000000}"/>
    <hyperlink ref="K7" r:id="rId3" xr:uid="{00000000-0004-0000-0B00-000002000000}"/>
    <hyperlink ref="K5" r:id="rId4" xr:uid="{00000000-0004-0000-0B00-000003000000}"/>
    <hyperlink ref="K4" r:id="rId5" xr:uid="{00000000-0004-0000-0B00-000004000000}"/>
    <hyperlink ref="K12" r:id="rId6" xr:uid="{00000000-0004-0000-0B00-000005000000}"/>
    <hyperlink ref="K13" r:id="rId7" xr:uid="{00000000-0004-0000-0B00-000006000000}"/>
  </hyperlinks>
  <pageMargins left="0.7" right="0.7" top="0.75" bottom="0.75" header="0.3" footer="0.3"/>
  <pageSetup orientation="portrait"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2"/>
  <sheetViews>
    <sheetView workbookViewId="0">
      <selection activeCell="E3" sqref="E3"/>
    </sheetView>
  </sheetViews>
  <sheetFormatPr defaultColWidth="9" defaultRowHeight="14.1"/>
  <cols>
    <col min="1" max="1" width="9.625" style="2" customWidth="1"/>
    <col min="2" max="2" width="19.125" style="2" customWidth="1"/>
    <col min="3" max="16384" width="9" style="2"/>
  </cols>
  <sheetData>
    <row r="1" spans="1:2" ht="15">
      <c r="A1" s="453" t="s">
        <v>295</v>
      </c>
      <c r="B1" s="22" t="s">
        <v>30</v>
      </c>
    </row>
    <row r="2" spans="1:2" ht="15">
      <c r="A2" s="17"/>
      <c r="B2" s="1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CCFF"/>
  </sheetPr>
  <dimension ref="A1:V127"/>
  <sheetViews>
    <sheetView zoomScaleNormal="100" workbookViewId="0">
      <pane xSplit="5" ySplit="1" topLeftCell="H8" activePane="bottomRight" state="frozen"/>
      <selection pane="bottomRight" activeCell="L117" sqref="L117"/>
      <selection pane="bottomLeft" activeCell="W216" sqref="W216"/>
      <selection pane="topRight" activeCell="W216" sqref="W216"/>
    </sheetView>
  </sheetViews>
  <sheetFormatPr defaultColWidth="9" defaultRowHeight="15"/>
  <cols>
    <col min="1" max="1" width="21.625" style="132" customWidth="1"/>
    <col min="2" max="2" width="15.375" style="54" customWidth="1"/>
    <col min="3" max="3" width="19.625" style="54" customWidth="1"/>
    <col min="4" max="4" width="25.125" style="54" customWidth="1"/>
    <col min="5" max="5" width="21.625" style="130" customWidth="1"/>
    <col min="6" max="6" width="21.625" style="130" hidden="1" customWidth="1"/>
    <col min="7" max="7" width="30.5" style="130" hidden="1" customWidth="1"/>
    <col min="8" max="8" width="53.625" style="54" customWidth="1"/>
    <col min="9" max="9" width="51.625" style="54" customWidth="1"/>
    <col min="10" max="10" width="44.625" style="54" customWidth="1"/>
    <col min="11" max="11" width="29.375" style="132" customWidth="1"/>
    <col min="12" max="12" width="20.5" style="54" customWidth="1"/>
    <col min="13" max="14" width="9" style="54"/>
    <col min="15" max="15" width="9.875" style="54" customWidth="1"/>
    <col min="16" max="16" width="11.625" style="54" customWidth="1"/>
    <col min="17" max="17" width="16.125" style="131" customWidth="1"/>
    <col min="18" max="18" width="32.5" style="54" customWidth="1"/>
    <col min="19" max="19" width="41.125" style="54" customWidth="1"/>
    <col min="20" max="20" width="60.875" style="54" customWidth="1"/>
    <col min="21" max="21" width="8.875" style="54" customWidth="1"/>
    <col min="22" max="22" width="28.5" style="54" customWidth="1"/>
    <col min="23" max="16384" width="9" style="54"/>
  </cols>
  <sheetData>
    <row r="1" spans="1:22" s="37" customFormat="1" ht="30">
      <c r="A1" s="33" t="s">
        <v>422</v>
      </c>
      <c r="B1" s="34" t="s">
        <v>354</v>
      </c>
      <c r="C1" s="34" t="s">
        <v>355</v>
      </c>
      <c r="D1" s="34" t="s">
        <v>356</v>
      </c>
      <c r="E1" s="34" t="s">
        <v>423</v>
      </c>
      <c r="F1" s="34" t="s">
        <v>696</v>
      </c>
      <c r="G1" s="34" t="s">
        <v>697</v>
      </c>
      <c r="H1" s="34" t="s">
        <v>424</v>
      </c>
      <c r="I1" s="34" t="s">
        <v>3</v>
      </c>
      <c r="J1" s="34" t="s">
        <v>425</v>
      </c>
      <c r="K1" s="33" t="s">
        <v>698</v>
      </c>
      <c r="L1" s="33" t="s">
        <v>422</v>
      </c>
      <c r="M1" s="34" t="s">
        <v>427</v>
      </c>
      <c r="N1" s="34" t="s">
        <v>428</v>
      </c>
      <c r="O1" s="34" t="s">
        <v>699</v>
      </c>
      <c r="P1" s="34" t="s">
        <v>431</v>
      </c>
      <c r="Q1" s="33" t="s">
        <v>432</v>
      </c>
      <c r="R1" s="34" t="s">
        <v>433</v>
      </c>
      <c r="S1" s="34" t="s">
        <v>434</v>
      </c>
      <c r="T1" s="35" t="s">
        <v>435</v>
      </c>
      <c r="U1" s="36" t="s">
        <v>436</v>
      </c>
      <c r="V1" s="35" t="s">
        <v>437</v>
      </c>
    </row>
    <row r="2" spans="1:22" s="37" customFormat="1" ht="155.25" customHeight="1">
      <c r="A2" s="38" t="s">
        <v>700</v>
      </c>
      <c r="B2" s="39" t="s">
        <v>701</v>
      </c>
      <c r="C2" s="38" t="s">
        <v>32</v>
      </c>
      <c r="D2" s="40"/>
      <c r="E2" s="38" t="s">
        <v>702</v>
      </c>
      <c r="F2" s="38"/>
      <c r="G2" s="38"/>
      <c r="H2" s="38" t="s">
        <v>703</v>
      </c>
      <c r="I2" s="38" t="s">
        <v>704</v>
      </c>
      <c r="J2" s="41"/>
      <c r="K2" s="38" t="s">
        <v>705</v>
      </c>
      <c r="L2" s="38" t="s">
        <v>700</v>
      </c>
      <c r="M2" s="38"/>
      <c r="N2" s="38"/>
      <c r="O2" s="38">
        <v>163</v>
      </c>
      <c r="P2" s="42">
        <v>2019</v>
      </c>
      <c r="Q2" s="38" t="s">
        <v>706</v>
      </c>
      <c r="R2" s="38" t="s">
        <v>707</v>
      </c>
      <c r="S2" s="38" t="s">
        <v>708</v>
      </c>
      <c r="T2" s="38" t="s">
        <v>709</v>
      </c>
      <c r="U2" s="43">
        <v>2019</v>
      </c>
      <c r="V2" s="38"/>
    </row>
    <row r="3" spans="1:22" s="37" customFormat="1" ht="60">
      <c r="A3" s="44" t="s">
        <v>710</v>
      </c>
      <c r="B3" s="45" t="s">
        <v>701</v>
      </c>
      <c r="C3" s="38" t="s">
        <v>32</v>
      </c>
      <c r="D3" s="40"/>
      <c r="E3" s="46" t="s">
        <v>711</v>
      </c>
      <c r="F3" s="47"/>
      <c r="G3" s="47"/>
      <c r="H3" s="48" t="s">
        <v>712</v>
      </c>
      <c r="I3" s="46" t="s">
        <v>713</v>
      </c>
      <c r="J3" s="41"/>
      <c r="K3" s="38" t="s">
        <v>714</v>
      </c>
      <c r="L3" s="49" t="s">
        <v>710</v>
      </c>
      <c r="M3" s="38"/>
      <c r="N3" s="38"/>
      <c r="O3" s="38">
        <v>163</v>
      </c>
      <c r="P3" s="42">
        <v>2019</v>
      </c>
      <c r="Q3" s="38" t="s">
        <v>706</v>
      </c>
      <c r="R3" s="50"/>
      <c r="S3" s="38"/>
      <c r="T3" s="38"/>
      <c r="U3" s="43">
        <v>2019</v>
      </c>
      <c r="V3" s="38"/>
    </row>
    <row r="4" spans="1:22" s="37" customFormat="1" ht="60">
      <c r="A4" s="44" t="s">
        <v>715</v>
      </c>
      <c r="B4" s="45" t="s">
        <v>701</v>
      </c>
      <c r="C4" s="38" t="s">
        <v>32</v>
      </c>
      <c r="D4" s="40"/>
      <c r="E4" s="46" t="s">
        <v>716</v>
      </c>
      <c r="F4" s="47"/>
      <c r="G4" s="47"/>
      <c r="H4" s="48" t="s">
        <v>717</v>
      </c>
      <c r="I4" s="46" t="s">
        <v>718</v>
      </c>
      <c r="J4" s="41"/>
      <c r="K4" s="38" t="s">
        <v>714</v>
      </c>
      <c r="L4" s="49" t="s">
        <v>715</v>
      </c>
      <c r="M4" s="38"/>
      <c r="N4" s="38"/>
      <c r="O4" s="38">
        <v>163</v>
      </c>
      <c r="P4" s="42">
        <v>2019</v>
      </c>
      <c r="Q4" s="38" t="s">
        <v>719</v>
      </c>
      <c r="R4" s="50"/>
      <c r="S4" s="38"/>
      <c r="T4" s="38"/>
      <c r="U4" s="43">
        <v>2019</v>
      </c>
      <c r="V4" s="38"/>
    </row>
    <row r="5" spans="1:22" ht="75">
      <c r="A5" s="38" t="s">
        <v>720</v>
      </c>
      <c r="B5" s="45" t="s">
        <v>701</v>
      </c>
      <c r="C5" s="38" t="s">
        <v>37</v>
      </c>
      <c r="D5" s="38" t="s">
        <v>721</v>
      </c>
      <c r="E5" s="38" t="s">
        <v>722</v>
      </c>
      <c r="F5" s="38"/>
      <c r="G5" s="38"/>
      <c r="H5" s="51" t="s">
        <v>723</v>
      </c>
      <c r="I5" s="51" t="s">
        <v>724</v>
      </c>
      <c r="J5" s="52"/>
      <c r="K5" s="38" t="s">
        <v>725</v>
      </c>
      <c r="L5" s="38" t="s">
        <v>720</v>
      </c>
      <c r="M5" s="53"/>
      <c r="N5" s="53"/>
      <c r="O5" s="38">
        <v>157</v>
      </c>
      <c r="P5" s="42">
        <v>2015</v>
      </c>
      <c r="Q5" s="38" t="s">
        <v>706</v>
      </c>
      <c r="R5" s="50" t="s">
        <v>726</v>
      </c>
      <c r="S5" s="38" t="s">
        <v>727</v>
      </c>
      <c r="T5" s="38" t="s">
        <v>728</v>
      </c>
      <c r="U5" s="43">
        <v>2015</v>
      </c>
      <c r="V5" s="38" t="s">
        <v>729</v>
      </c>
    </row>
    <row r="6" spans="1:22" s="37" customFormat="1" ht="75">
      <c r="A6" s="49" t="s">
        <v>730</v>
      </c>
      <c r="B6" s="45" t="s">
        <v>701</v>
      </c>
      <c r="C6" s="38" t="s">
        <v>37</v>
      </c>
      <c r="D6" s="38" t="s">
        <v>721</v>
      </c>
      <c r="E6" s="48" t="s">
        <v>731</v>
      </c>
      <c r="F6" s="47"/>
      <c r="G6" s="47"/>
      <c r="H6" s="48" t="s">
        <v>732</v>
      </c>
      <c r="I6" s="46" t="s">
        <v>733</v>
      </c>
      <c r="J6" s="55"/>
      <c r="K6" s="38" t="s">
        <v>725</v>
      </c>
      <c r="L6" s="49" t="s">
        <v>730</v>
      </c>
      <c r="M6" s="38"/>
      <c r="N6" s="38"/>
      <c r="O6" s="38">
        <v>157</v>
      </c>
      <c r="P6" s="42">
        <v>2015</v>
      </c>
      <c r="Q6" s="38" t="s">
        <v>706</v>
      </c>
      <c r="R6" s="50" t="s">
        <v>726</v>
      </c>
      <c r="S6" s="38" t="s">
        <v>727</v>
      </c>
      <c r="T6" s="41"/>
      <c r="U6" s="43">
        <v>2015</v>
      </c>
      <c r="V6" s="38" t="s">
        <v>729</v>
      </c>
    </row>
    <row r="7" spans="1:22" s="37" customFormat="1" ht="45">
      <c r="A7" s="49" t="s">
        <v>734</v>
      </c>
      <c r="B7" s="45" t="s">
        <v>701</v>
      </c>
      <c r="C7" s="38" t="s">
        <v>37</v>
      </c>
      <c r="D7" s="38" t="s">
        <v>735</v>
      </c>
      <c r="E7" s="48" t="s">
        <v>736</v>
      </c>
      <c r="F7" s="47"/>
      <c r="G7" s="47"/>
      <c r="H7" s="48" t="s">
        <v>737</v>
      </c>
      <c r="I7" s="46" t="s">
        <v>738</v>
      </c>
      <c r="J7" s="55"/>
      <c r="K7" s="38" t="s">
        <v>725</v>
      </c>
      <c r="L7" s="49" t="s">
        <v>734</v>
      </c>
      <c r="M7" s="38"/>
      <c r="N7" s="38"/>
      <c r="O7" s="38">
        <v>157</v>
      </c>
      <c r="P7" s="42">
        <v>2015</v>
      </c>
      <c r="Q7" s="38" t="s">
        <v>719</v>
      </c>
      <c r="R7" s="50" t="s">
        <v>726</v>
      </c>
      <c r="S7" s="38" t="s">
        <v>727</v>
      </c>
      <c r="T7" s="41"/>
      <c r="U7" s="43">
        <v>2015</v>
      </c>
      <c r="V7" s="38" t="s">
        <v>729</v>
      </c>
    </row>
    <row r="8" spans="1:22" ht="171" customHeight="1">
      <c r="A8" s="38" t="s">
        <v>739</v>
      </c>
      <c r="B8" s="45" t="s">
        <v>701</v>
      </c>
      <c r="C8" s="38" t="s">
        <v>740</v>
      </c>
      <c r="D8" s="38" t="s">
        <v>741</v>
      </c>
      <c r="E8" s="38" t="s">
        <v>742</v>
      </c>
      <c r="F8" s="38"/>
      <c r="G8" s="38"/>
      <c r="H8" s="56" t="s">
        <v>743</v>
      </c>
      <c r="I8" s="38" t="s">
        <v>744</v>
      </c>
      <c r="J8" s="41" t="s">
        <v>745</v>
      </c>
      <c r="K8" s="38" t="s">
        <v>746</v>
      </c>
      <c r="L8" s="38" t="s">
        <v>739</v>
      </c>
      <c r="M8" s="53"/>
      <c r="N8" s="53"/>
      <c r="O8" s="38">
        <v>163</v>
      </c>
      <c r="P8" s="42">
        <v>2019</v>
      </c>
      <c r="Q8" s="38" t="s">
        <v>706</v>
      </c>
      <c r="R8" s="50" t="s">
        <v>747</v>
      </c>
      <c r="S8" s="38" t="s">
        <v>748</v>
      </c>
      <c r="T8" s="53"/>
      <c r="U8" s="43">
        <v>2019</v>
      </c>
      <c r="V8" s="53"/>
    </row>
    <row r="9" spans="1:22" s="37" customFormat="1" ht="75">
      <c r="A9" s="44" t="s">
        <v>749</v>
      </c>
      <c r="B9" s="45" t="s">
        <v>701</v>
      </c>
      <c r="C9" s="38" t="s">
        <v>740</v>
      </c>
      <c r="D9" s="38" t="s">
        <v>741</v>
      </c>
      <c r="E9" s="46" t="s">
        <v>750</v>
      </c>
      <c r="F9" s="47"/>
      <c r="G9" s="47"/>
      <c r="H9" s="48" t="s">
        <v>751</v>
      </c>
      <c r="I9" s="46" t="s">
        <v>752</v>
      </c>
      <c r="J9" s="41"/>
      <c r="K9" s="38" t="s">
        <v>753</v>
      </c>
      <c r="L9" s="49" t="s">
        <v>749</v>
      </c>
      <c r="M9" s="38"/>
      <c r="N9" s="38"/>
      <c r="O9" s="38">
        <v>163</v>
      </c>
      <c r="P9" s="42">
        <v>2019</v>
      </c>
      <c r="Q9" s="38" t="s">
        <v>706</v>
      </c>
      <c r="R9" s="50" t="s">
        <v>747</v>
      </c>
      <c r="S9" s="38" t="s">
        <v>754</v>
      </c>
      <c r="T9" s="38"/>
      <c r="U9" s="43">
        <v>2019</v>
      </c>
      <c r="V9" s="38" t="s">
        <v>755</v>
      </c>
    </row>
    <row r="10" spans="1:22" s="37" customFormat="1" ht="75">
      <c r="A10" s="49" t="s">
        <v>756</v>
      </c>
      <c r="B10" s="45" t="s">
        <v>701</v>
      </c>
      <c r="C10" s="38" t="s">
        <v>740</v>
      </c>
      <c r="D10" s="38" t="s">
        <v>757</v>
      </c>
      <c r="E10" s="48" t="s">
        <v>758</v>
      </c>
      <c r="F10" s="47"/>
      <c r="G10" s="47"/>
      <c r="H10" s="48" t="s">
        <v>759</v>
      </c>
      <c r="I10" s="48" t="s">
        <v>760</v>
      </c>
      <c r="J10" s="55"/>
      <c r="K10" s="38" t="s">
        <v>753</v>
      </c>
      <c r="L10" s="49" t="s">
        <v>761</v>
      </c>
      <c r="M10" s="38"/>
      <c r="N10" s="38"/>
      <c r="O10" s="38">
        <v>163</v>
      </c>
      <c r="P10" s="42">
        <v>2019</v>
      </c>
      <c r="Q10" s="38" t="s">
        <v>719</v>
      </c>
      <c r="R10" s="50" t="s">
        <v>747</v>
      </c>
      <c r="S10" s="38" t="s">
        <v>754</v>
      </c>
      <c r="T10" s="41"/>
      <c r="U10" s="43">
        <v>2019</v>
      </c>
      <c r="V10" s="38" t="s">
        <v>755</v>
      </c>
    </row>
    <row r="11" spans="1:22" s="37" customFormat="1" ht="119.25" customHeight="1">
      <c r="A11" s="38" t="s">
        <v>762</v>
      </c>
      <c r="B11" s="45" t="s">
        <v>701</v>
      </c>
      <c r="C11" s="38" t="s">
        <v>763</v>
      </c>
      <c r="D11" s="38" t="s">
        <v>764</v>
      </c>
      <c r="E11" s="51" t="s">
        <v>765</v>
      </c>
      <c r="F11" s="51"/>
      <c r="G11" s="51"/>
      <c r="H11" s="57" t="s">
        <v>766</v>
      </c>
      <c r="I11" s="38" t="s">
        <v>767</v>
      </c>
      <c r="J11" s="58"/>
      <c r="K11" s="38" t="s">
        <v>768</v>
      </c>
      <c r="L11" s="38" t="s">
        <v>762</v>
      </c>
      <c r="M11" s="38"/>
      <c r="N11" s="38"/>
      <c r="O11" s="38">
        <v>163</v>
      </c>
      <c r="P11" s="42">
        <v>2015</v>
      </c>
      <c r="Q11" s="38"/>
      <c r="R11" s="50"/>
      <c r="S11" s="38"/>
      <c r="T11" s="41"/>
      <c r="U11" s="42">
        <v>2015</v>
      </c>
      <c r="V11" s="38"/>
    </row>
    <row r="12" spans="1:22" s="37" customFormat="1" ht="105">
      <c r="A12" s="38" t="s">
        <v>769</v>
      </c>
      <c r="B12" s="45" t="s">
        <v>701</v>
      </c>
      <c r="C12" s="38" t="s">
        <v>763</v>
      </c>
      <c r="D12" s="38" t="s">
        <v>764</v>
      </c>
      <c r="E12" s="51" t="s">
        <v>770</v>
      </c>
      <c r="F12" s="51"/>
      <c r="G12" s="51"/>
      <c r="H12" s="57" t="s">
        <v>771</v>
      </c>
      <c r="I12" s="38" t="s">
        <v>772</v>
      </c>
      <c r="J12" s="58"/>
      <c r="K12" s="38" t="s">
        <v>768</v>
      </c>
      <c r="L12" s="38" t="s">
        <v>769</v>
      </c>
      <c r="M12" s="38"/>
      <c r="N12" s="38"/>
      <c r="O12" s="38">
        <v>163</v>
      </c>
      <c r="P12" s="42">
        <v>2015</v>
      </c>
      <c r="Q12" s="38"/>
      <c r="R12" s="50"/>
      <c r="S12" s="38"/>
      <c r="T12" s="41"/>
      <c r="U12" s="42">
        <v>2015</v>
      </c>
      <c r="V12" s="38"/>
    </row>
    <row r="13" spans="1:22" s="37" customFormat="1" ht="135">
      <c r="A13" s="38" t="s">
        <v>773</v>
      </c>
      <c r="B13" s="45" t="s">
        <v>701</v>
      </c>
      <c r="C13" s="38" t="s">
        <v>763</v>
      </c>
      <c r="D13" s="38" t="s">
        <v>764</v>
      </c>
      <c r="E13" s="51" t="s">
        <v>774</v>
      </c>
      <c r="F13" s="51"/>
      <c r="G13" s="51"/>
      <c r="H13" s="57" t="s">
        <v>775</v>
      </c>
      <c r="I13" s="38" t="s">
        <v>776</v>
      </c>
      <c r="J13" s="58"/>
      <c r="K13" s="38" t="s">
        <v>768</v>
      </c>
      <c r="L13" s="38" t="s">
        <v>773</v>
      </c>
      <c r="M13" s="38"/>
      <c r="N13" s="38"/>
      <c r="O13" s="38">
        <v>163</v>
      </c>
      <c r="P13" s="42">
        <v>2015</v>
      </c>
      <c r="Q13" s="38"/>
      <c r="R13" s="50"/>
      <c r="S13" s="38"/>
      <c r="T13" s="41"/>
      <c r="U13" s="42">
        <v>2015</v>
      </c>
      <c r="V13" s="38"/>
    </row>
    <row r="14" spans="1:22" s="37" customFormat="1" ht="105">
      <c r="A14" s="38" t="s">
        <v>777</v>
      </c>
      <c r="B14" s="45" t="s">
        <v>701</v>
      </c>
      <c r="C14" s="38" t="s">
        <v>763</v>
      </c>
      <c r="D14" s="38" t="s">
        <v>764</v>
      </c>
      <c r="E14" s="51" t="s">
        <v>778</v>
      </c>
      <c r="F14" s="51"/>
      <c r="G14" s="51"/>
      <c r="H14" s="57" t="s">
        <v>779</v>
      </c>
      <c r="I14" s="38" t="s">
        <v>780</v>
      </c>
      <c r="J14" s="58"/>
      <c r="K14" s="38" t="s">
        <v>768</v>
      </c>
      <c r="L14" s="38" t="s">
        <v>777</v>
      </c>
      <c r="M14" s="38"/>
      <c r="N14" s="38"/>
      <c r="O14" s="38">
        <v>163</v>
      </c>
      <c r="P14" s="42">
        <v>2015</v>
      </c>
      <c r="Q14" s="38"/>
      <c r="R14" s="50"/>
      <c r="S14" s="38"/>
      <c r="T14" s="41"/>
      <c r="U14" s="42">
        <v>2015</v>
      </c>
      <c r="V14" s="38"/>
    </row>
    <row r="15" spans="1:22" s="37" customFormat="1" ht="120">
      <c r="A15" s="38" t="s">
        <v>781</v>
      </c>
      <c r="B15" s="45" t="s">
        <v>701</v>
      </c>
      <c r="C15" s="38" t="s">
        <v>763</v>
      </c>
      <c r="D15" s="38" t="s">
        <v>764</v>
      </c>
      <c r="E15" s="48" t="s">
        <v>782</v>
      </c>
      <c r="F15" s="47"/>
      <c r="G15" s="47"/>
      <c r="H15" s="48" t="s">
        <v>783</v>
      </c>
      <c r="I15" s="46" t="s">
        <v>784</v>
      </c>
      <c r="J15" s="41"/>
      <c r="K15" s="38" t="s">
        <v>768</v>
      </c>
      <c r="L15" s="49" t="s">
        <v>781</v>
      </c>
      <c r="M15" s="38"/>
      <c r="N15" s="38"/>
      <c r="O15" s="38">
        <v>163</v>
      </c>
      <c r="P15" s="42">
        <v>2015</v>
      </c>
      <c r="Q15" s="38" t="s">
        <v>706</v>
      </c>
      <c r="R15" s="50" t="s">
        <v>726</v>
      </c>
      <c r="S15" s="38" t="s">
        <v>727</v>
      </c>
      <c r="T15" s="41"/>
      <c r="U15" s="59">
        <v>2015</v>
      </c>
      <c r="V15" s="38" t="s">
        <v>729</v>
      </c>
    </row>
    <row r="16" spans="1:22" s="37" customFormat="1" ht="75">
      <c r="A16" s="49" t="s">
        <v>785</v>
      </c>
      <c r="B16" s="45" t="s">
        <v>701</v>
      </c>
      <c r="C16" s="38" t="s">
        <v>763</v>
      </c>
      <c r="D16" s="38" t="s">
        <v>764</v>
      </c>
      <c r="E16" s="48" t="s">
        <v>786</v>
      </c>
      <c r="F16" s="47"/>
      <c r="G16" s="47"/>
      <c r="H16" s="48" t="s">
        <v>787</v>
      </c>
      <c r="I16" s="46" t="s">
        <v>788</v>
      </c>
      <c r="J16" s="55"/>
      <c r="K16" s="38" t="s">
        <v>789</v>
      </c>
      <c r="L16" s="49" t="s">
        <v>785</v>
      </c>
      <c r="M16" s="38"/>
      <c r="N16" s="38"/>
      <c r="O16" s="38">
        <v>163</v>
      </c>
      <c r="P16" s="42">
        <v>2015</v>
      </c>
      <c r="Q16" s="38" t="s">
        <v>706</v>
      </c>
      <c r="R16" s="50" t="s">
        <v>726</v>
      </c>
      <c r="S16" s="38" t="s">
        <v>727</v>
      </c>
      <c r="T16" s="41"/>
      <c r="U16" s="59">
        <v>2015</v>
      </c>
      <c r="V16" s="38" t="s">
        <v>729</v>
      </c>
    </row>
    <row r="17" spans="1:22" s="37" customFormat="1" ht="45">
      <c r="A17" s="49" t="s">
        <v>790</v>
      </c>
      <c r="B17" s="45" t="s">
        <v>701</v>
      </c>
      <c r="C17" s="38" t="s">
        <v>763</v>
      </c>
      <c r="D17" s="38" t="s">
        <v>791</v>
      </c>
      <c r="E17" s="48" t="s">
        <v>792</v>
      </c>
      <c r="F17" s="47"/>
      <c r="G17" s="47"/>
      <c r="H17" s="48" t="s">
        <v>793</v>
      </c>
      <c r="I17" s="48" t="s">
        <v>794</v>
      </c>
      <c r="J17" s="55"/>
      <c r="K17" s="38" t="s">
        <v>789</v>
      </c>
      <c r="L17" s="49" t="s">
        <v>790</v>
      </c>
      <c r="M17" s="38"/>
      <c r="N17" s="38"/>
      <c r="O17" s="38">
        <v>163</v>
      </c>
      <c r="P17" s="42">
        <v>2015</v>
      </c>
      <c r="Q17" s="38" t="s">
        <v>719</v>
      </c>
      <c r="R17" s="50" t="s">
        <v>726</v>
      </c>
      <c r="S17" s="38" t="s">
        <v>727</v>
      </c>
      <c r="T17" s="41"/>
      <c r="U17" s="59">
        <v>2015</v>
      </c>
      <c r="V17" s="38" t="s">
        <v>729</v>
      </c>
    </row>
    <row r="18" spans="1:22" s="37" customFormat="1" ht="90">
      <c r="A18" s="38" t="s">
        <v>795</v>
      </c>
      <c r="B18" s="45" t="s">
        <v>701</v>
      </c>
      <c r="C18" s="38" t="s">
        <v>763</v>
      </c>
      <c r="D18" s="38" t="s">
        <v>764</v>
      </c>
      <c r="E18" s="48" t="s">
        <v>796</v>
      </c>
      <c r="F18" s="47"/>
      <c r="G18" s="47"/>
      <c r="H18" s="48" t="s">
        <v>797</v>
      </c>
      <c r="I18" s="46" t="s">
        <v>798</v>
      </c>
      <c r="J18" s="41"/>
      <c r="K18" s="38" t="s">
        <v>768</v>
      </c>
      <c r="L18" s="49" t="s">
        <v>795</v>
      </c>
      <c r="M18" s="38"/>
      <c r="N18" s="38"/>
      <c r="O18" s="38">
        <v>163</v>
      </c>
      <c r="P18" s="42">
        <v>2015</v>
      </c>
      <c r="Q18" s="38" t="s">
        <v>706</v>
      </c>
      <c r="R18" s="50" t="s">
        <v>726</v>
      </c>
      <c r="S18" s="38" t="s">
        <v>727</v>
      </c>
      <c r="T18" s="41"/>
      <c r="U18" s="59">
        <v>2015</v>
      </c>
      <c r="V18" s="38" t="s">
        <v>729</v>
      </c>
    </row>
    <row r="19" spans="1:22" s="37" customFormat="1" ht="75">
      <c r="A19" s="49" t="s">
        <v>799</v>
      </c>
      <c r="B19" s="45" t="s">
        <v>701</v>
      </c>
      <c r="C19" s="38" t="s">
        <v>763</v>
      </c>
      <c r="D19" s="38" t="s">
        <v>764</v>
      </c>
      <c r="E19" s="48" t="s">
        <v>800</v>
      </c>
      <c r="F19" s="47"/>
      <c r="G19" s="47"/>
      <c r="H19" s="48" t="s">
        <v>801</v>
      </c>
      <c r="I19" s="46" t="s">
        <v>802</v>
      </c>
      <c r="J19" s="55"/>
      <c r="K19" s="38" t="s">
        <v>789</v>
      </c>
      <c r="L19" s="49" t="s">
        <v>799</v>
      </c>
      <c r="M19" s="38"/>
      <c r="N19" s="38"/>
      <c r="O19" s="38">
        <v>163</v>
      </c>
      <c r="P19" s="42">
        <v>2015</v>
      </c>
      <c r="Q19" s="38" t="s">
        <v>706</v>
      </c>
      <c r="R19" s="50" t="s">
        <v>726</v>
      </c>
      <c r="S19" s="38" t="s">
        <v>727</v>
      </c>
      <c r="T19" s="41"/>
      <c r="U19" s="59">
        <v>2015</v>
      </c>
      <c r="V19" s="38" t="s">
        <v>729</v>
      </c>
    </row>
    <row r="20" spans="1:22" s="37" customFormat="1" ht="45">
      <c r="A20" s="49" t="s">
        <v>803</v>
      </c>
      <c r="B20" s="45" t="s">
        <v>701</v>
      </c>
      <c r="C20" s="38" t="s">
        <v>763</v>
      </c>
      <c r="D20" s="38" t="s">
        <v>791</v>
      </c>
      <c r="E20" s="48" t="s">
        <v>804</v>
      </c>
      <c r="F20" s="47"/>
      <c r="G20" s="47"/>
      <c r="H20" s="48" t="s">
        <v>805</v>
      </c>
      <c r="I20" s="48" t="s">
        <v>806</v>
      </c>
      <c r="J20" s="55"/>
      <c r="K20" s="38" t="s">
        <v>789</v>
      </c>
      <c r="L20" s="49" t="s">
        <v>803</v>
      </c>
      <c r="M20" s="38"/>
      <c r="N20" s="38"/>
      <c r="O20" s="38">
        <v>163</v>
      </c>
      <c r="P20" s="42">
        <v>2015</v>
      </c>
      <c r="Q20" s="38" t="s">
        <v>719</v>
      </c>
      <c r="R20" s="50" t="s">
        <v>726</v>
      </c>
      <c r="S20" s="38" t="s">
        <v>727</v>
      </c>
      <c r="T20" s="41"/>
      <c r="U20" s="59">
        <v>2015</v>
      </c>
      <c r="V20" s="38" t="s">
        <v>729</v>
      </c>
    </row>
    <row r="21" spans="1:22" s="37" customFormat="1" ht="135">
      <c r="A21" s="38" t="s">
        <v>807</v>
      </c>
      <c r="B21" s="45" t="s">
        <v>701</v>
      </c>
      <c r="C21" s="38" t="s">
        <v>40</v>
      </c>
      <c r="D21" s="38" t="s">
        <v>808</v>
      </c>
      <c r="E21" s="38" t="s">
        <v>809</v>
      </c>
      <c r="F21" s="38"/>
      <c r="G21" s="38"/>
      <c r="H21" s="56" t="s">
        <v>810</v>
      </c>
      <c r="I21" s="38" t="s">
        <v>811</v>
      </c>
      <c r="J21" s="58"/>
      <c r="K21" s="38" t="s">
        <v>812</v>
      </c>
      <c r="L21" s="38" t="s">
        <v>807</v>
      </c>
      <c r="M21" s="38"/>
      <c r="N21" s="38"/>
      <c r="O21" s="38">
        <v>163</v>
      </c>
      <c r="P21" s="42">
        <v>2010</v>
      </c>
      <c r="Q21" s="38" t="s">
        <v>706</v>
      </c>
      <c r="R21" s="50" t="s">
        <v>813</v>
      </c>
      <c r="S21" s="38" t="s">
        <v>814</v>
      </c>
      <c r="T21" s="38" t="s">
        <v>815</v>
      </c>
      <c r="U21" s="59">
        <v>2010</v>
      </c>
      <c r="V21" s="38"/>
    </row>
    <row r="22" spans="1:22" s="37" customFormat="1" ht="60">
      <c r="A22" s="49" t="s">
        <v>816</v>
      </c>
      <c r="B22" s="45" t="s">
        <v>701</v>
      </c>
      <c r="C22" s="38" t="s">
        <v>40</v>
      </c>
      <c r="D22" s="38" t="s">
        <v>808</v>
      </c>
      <c r="E22" s="48" t="s">
        <v>817</v>
      </c>
      <c r="F22" s="47"/>
      <c r="G22" s="47"/>
      <c r="H22" s="49" t="s">
        <v>818</v>
      </c>
      <c r="I22" s="46" t="s">
        <v>819</v>
      </c>
      <c r="J22" s="55"/>
      <c r="K22" s="38" t="s">
        <v>812</v>
      </c>
      <c r="L22" s="49" t="s">
        <v>816</v>
      </c>
      <c r="M22" s="38"/>
      <c r="N22" s="38"/>
      <c r="O22" s="38">
        <v>163</v>
      </c>
      <c r="P22" s="42">
        <v>2010</v>
      </c>
      <c r="Q22" s="38" t="s">
        <v>706</v>
      </c>
      <c r="R22" s="53"/>
      <c r="S22" s="38"/>
      <c r="T22" s="41"/>
      <c r="U22" s="59">
        <v>2010</v>
      </c>
      <c r="V22" s="38"/>
    </row>
    <row r="23" spans="1:22" s="37" customFormat="1" ht="45">
      <c r="A23" s="49" t="s">
        <v>820</v>
      </c>
      <c r="B23" s="45" t="s">
        <v>701</v>
      </c>
      <c r="C23" s="38" t="s">
        <v>40</v>
      </c>
      <c r="D23" s="38" t="s">
        <v>808</v>
      </c>
      <c r="E23" s="48" t="s">
        <v>821</v>
      </c>
      <c r="F23" s="47"/>
      <c r="G23" s="47"/>
      <c r="H23" s="49" t="s">
        <v>822</v>
      </c>
      <c r="I23" s="48" t="s">
        <v>823</v>
      </c>
      <c r="J23" s="55"/>
      <c r="K23" s="38" t="s">
        <v>812</v>
      </c>
      <c r="L23" s="49" t="s">
        <v>820</v>
      </c>
      <c r="M23" s="38"/>
      <c r="N23" s="38"/>
      <c r="O23" s="38">
        <v>163</v>
      </c>
      <c r="P23" s="42">
        <v>2010</v>
      </c>
      <c r="Q23" s="38" t="s">
        <v>719</v>
      </c>
      <c r="R23" s="53"/>
      <c r="S23" s="38"/>
      <c r="T23" s="41"/>
      <c r="U23" s="59">
        <v>2010</v>
      </c>
      <c r="V23" s="38"/>
    </row>
    <row r="24" spans="1:22" s="37" customFormat="1" ht="117.75" customHeight="1">
      <c r="A24" s="38" t="s">
        <v>824</v>
      </c>
      <c r="B24" s="45" t="s">
        <v>701</v>
      </c>
      <c r="C24" s="38" t="s">
        <v>40</v>
      </c>
      <c r="D24" s="38" t="s">
        <v>808</v>
      </c>
      <c r="E24" s="38" t="s">
        <v>825</v>
      </c>
      <c r="F24" s="38"/>
      <c r="G24" s="38"/>
      <c r="H24" s="56" t="s">
        <v>826</v>
      </c>
      <c r="I24" s="38" t="s">
        <v>827</v>
      </c>
      <c r="J24" s="58"/>
      <c r="K24" s="38" t="s">
        <v>812</v>
      </c>
      <c r="L24" s="38" t="s">
        <v>824</v>
      </c>
      <c r="M24" s="38"/>
      <c r="N24" s="38"/>
      <c r="O24" s="38">
        <v>163</v>
      </c>
      <c r="P24" s="42">
        <v>2010</v>
      </c>
      <c r="Q24" s="38" t="s">
        <v>706</v>
      </c>
      <c r="R24" s="50" t="s">
        <v>813</v>
      </c>
      <c r="S24" s="38"/>
      <c r="T24" s="38" t="s">
        <v>828</v>
      </c>
      <c r="U24" s="59">
        <v>2010</v>
      </c>
      <c r="V24" s="38"/>
    </row>
    <row r="25" spans="1:22" s="37" customFormat="1" ht="60">
      <c r="A25" s="49" t="s">
        <v>829</v>
      </c>
      <c r="B25" s="45" t="s">
        <v>701</v>
      </c>
      <c r="C25" s="38" t="s">
        <v>40</v>
      </c>
      <c r="D25" s="38" t="s">
        <v>808</v>
      </c>
      <c r="E25" s="48" t="s">
        <v>830</v>
      </c>
      <c r="F25" s="47"/>
      <c r="G25" s="47"/>
      <c r="H25" s="49" t="s">
        <v>831</v>
      </c>
      <c r="I25" s="46" t="s">
        <v>832</v>
      </c>
      <c r="J25" s="55"/>
      <c r="K25" s="38" t="s">
        <v>812</v>
      </c>
      <c r="L25" s="49" t="s">
        <v>829</v>
      </c>
      <c r="M25" s="38"/>
      <c r="N25" s="38"/>
      <c r="O25" s="38">
        <v>163</v>
      </c>
      <c r="P25" s="42">
        <v>2010</v>
      </c>
      <c r="Q25" s="38" t="s">
        <v>706</v>
      </c>
      <c r="R25" s="53"/>
      <c r="S25" s="38"/>
      <c r="T25" s="41"/>
      <c r="U25" s="59">
        <v>2010</v>
      </c>
      <c r="V25" s="38"/>
    </row>
    <row r="26" spans="1:22" s="37" customFormat="1" ht="45">
      <c r="A26" s="49" t="s">
        <v>833</v>
      </c>
      <c r="B26" s="45" t="s">
        <v>701</v>
      </c>
      <c r="C26" s="38" t="s">
        <v>40</v>
      </c>
      <c r="D26" s="38" t="s">
        <v>808</v>
      </c>
      <c r="E26" s="48" t="s">
        <v>834</v>
      </c>
      <c r="F26" s="47"/>
      <c r="G26" s="47"/>
      <c r="H26" s="49" t="s">
        <v>835</v>
      </c>
      <c r="I26" s="48" t="s">
        <v>836</v>
      </c>
      <c r="J26" s="55"/>
      <c r="K26" s="38" t="s">
        <v>812</v>
      </c>
      <c r="L26" s="49" t="s">
        <v>833</v>
      </c>
      <c r="M26" s="38"/>
      <c r="N26" s="38"/>
      <c r="O26" s="38">
        <v>163</v>
      </c>
      <c r="P26" s="42">
        <v>2010</v>
      </c>
      <c r="Q26" s="38" t="s">
        <v>719</v>
      </c>
      <c r="R26" s="53"/>
      <c r="S26" s="38"/>
      <c r="T26" s="41"/>
      <c r="U26" s="59">
        <v>2010</v>
      </c>
      <c r="V26" s="38"/>
    </row>
    <row r="27" spans="1:22" s="37" customFormat="1" ht="106.5" customHeight="1">
      <c r="A27" s="38" t="s">
        <v>837</v>
      </c>
      <c r="B27" s="45" t="s">
        <v>701</v>
      </c>
      <c r="C27" s="38" t="s">
        <v>40</v>
      </c>
      <c r="D27" s="38" t="s">
        <v>808</v>
      </c>
      <c r="E27" s="38" t="s">
        <v>838</v>
      </c>
      <c r="F27" s="38"/>
      <c r="G27" s="38"/>
      <c r="H27" s="56" t="s">
        <v>839</v>
      </c>
      <c r="I27" s="38" t="s">
        <v>840</v>
      </c>
      <c r="J27" s="58"/>
      <c r="K27" s="38" t="s">
        <v>812</v>
      </c>
      <c r="L27" s="38" t="s">
        <v>837</v>
      </c>
      <c r="M27" s="38"/>
      <c r="N27" s="38"/>
      <c r="O27" s="38">
        <v>163</v>
      </c>
      <c r="P27" s="42">
        <v>2010</v>
      </c>
      <c r="Q27" s="38" t="s">
        <v>706</v>
      </c>
      <c r="R27" s="50" t="s">
        <v>813</v>
      </c>
      <c r="S27" s="38" t="s">
        <v>841</v>
      </c>
      <c r="T27" s="38" t="s">
        <v>842</v>
      </c>
      <c r="U27" s="59">
        <v>2010</v>
      </c>
      <c r="V27" s="38"/>
    </row>
    <row r="28" spans="1:22" s="37" customFormat="1" ht="60">
      <c r="A28" s="49" t="s">
        <v>843</v>
      </c>
      <c r="B28" s="45" t="s">
        <v>701</v>
      </c>
      <c r="C28" s="38" t="s">
        <v>40</v>
      </c>
      <c r="D28" s="38" t="s">
        <v>808</v>
      </c>
      <c r="E28" s="48" t="s">
        <v>844</v>
      </c>
      <c r="F28" s="47"/>
      <c r="G28" s="47"/>
      <c r="H28" s="49" t="s">
        <v>845</v>
      </c>
      <c r="I28" s="46" t="s">
        <v>846</v>
      </c>
      <c r="J28" s="55"/>
      <c r="K28" s="38" t="s">
        <v>812</v>
      </c>
      <c r="L28" s="49" t="s">
        <v>843</v>
      </c>
      <c r="M28" s="38"/>
      <c r="N28" s="38"/>
      <c r="O28" s="38">
        <v>163</v>
      </c>
      <c r="P28" s="42">
        <v>2010</v>
      </c>
      <c r="Q28" s="38" t="s">
        <v>706</v>
      </c>
      <c r="R28" s="53"/>
      <c r="S28" s="38"/>
      <c r="T28" s="41"/>
      <c r="U28" s="59">
        <v>2010</v>
      </c>
      <c r="V28" s="38"/>
    </row>
    <row r="29" spans="1:22" s="37" customFormat="1" ht="45">
      <c r="A29" s="49" t="s">
        <v>847</v>
      </c>
      <c r="B29" s="45" t="s">
        <v>701</v>
      </c>
      <c r="C29" s="38" t="s">
        <v>40</v>
      </c>
      <c r="D29" s="38" t="s">
        <v>808</v>
      </c>
      <c r="E29" s="48" t="s">
        <v>848</v>
      </c>
      <c r="F29" s="47"/>
      <c r="G29" s="47"/>
      <c r="H29" s="49" t="s">
        <v>849</v>
      </c>
      <c r="I29" s="48" t="s">
        <v>850</v>
      </c>
      <c r="J29" s="55"/>
      <c r="K29" s="38" t="s">
        <v>812</v>
      </c>
      <c r="L29" s="49" t="s">
        <v>847</v>
      </c>
      <c r="M29" s="38"/>
      <c r="N29" s="38"/>
      <c r="O29" s="38">
        <v>163</v>
      </c>
      <c r="P29" s="42">
        <v>2010</v>
      </c>
      <c r="Q29" s="38" t="s">
        <v>719</v>
      </c>
      <c r="R29" s="53"/>
      <c r="S29" s="38"/>
      <c r="T29" s="41"/>
      <c r="U29" s="59">
        <v>2010</v>
      </c>
      <c r="V29" s="38"/>
    </row>
    <row r="30" spans="1:22" s="37" customFormat="1" ht="135">
      <c r="A30" s="38" t="s">
        <v>851</v>
      </c>
      <c r="B30" s="45" t="s">
        <v>701</v>
      </c>
      <c r="C30" s="38" t="s">
        <v>40</v>
      </c>
      <c r="D30" s="38" t="s">
        <v>808</v>
      </c>
      <c r="E30" s="38" t="s">
        <v>852</v>
      </c>
      <c r="F30" s="38"/>
      <c r="G30" s="38"/>
      <c r="H30" s="56" t="s">
        <v>853</v>
      </c>
      <c r="I30" s="38" t="s">
        <v>854</v>
      </c>
      <c r="J30" s="58"/>
      <c r="K30" s="38" t="s">
        <v>812</v>
      </c>
      <c r="L30" s="38" t="s">
        <v>851</v>
      </c>
      <c r="M30" s="38"/>
      <c r="N30" s="38"/>
      <c r="O30" s="38">
        <v>163</v>
      </c>
      <c r="P30" s="42">
        <v>2010</v>
      </c>
      <c r="Q30" s="38" t="s">
        <v>706</v>
      </c>
      <c r="R30" s="50" t="s">
        <v>813</v>
      </c>
      <c r="S30" s="38" t="s">
        <v>841</v>
      </c>
      <c r="T30" s="38" t="s">
        <v>828</v>
      </c>
      <c r="U30" s="59">
        <v>2010</v>
      </c>
      <c r="V30" s="38"/>
    </row>
    <row r="31" spans="1:22" s="37" customFormat="1" ht="60">
      <c r="A31" s="49" t="s">
        <v>855</v>
      </c>
      <c r="B31" s="45" t="s">
        <v>701</v>
      </c>
      <c r="C31" s="38" t="s">
        <v>40</v>
      </c>
      <c r="D31" s="38" t="s">
        <v>808</v>
      </c>
      <c r="E31" s="48" t="s">
        <v>856</v>
      </c>
      <c r="F31" s="47"/>
      <c r="G31" s="47"/>
      <c r="H31" s="49" t="s">
        <v>857</v>
      </c>
      <c r="I31" s="46" t="s">
        <v>858</v>
      </c>
      <c r="J31" s="55"/>
      <c r="K31" s="38" t="s">
        <v>812</v>
      </c>
      <c r="L31" s="49" t="s">
        <v>855</v>
      </c>
      <c r="M31" s="38"/>
      <c r="N31" s="38"/>
      <c r="O31" s="38">
        <v>163</v>
      </c>
      <c r="P31" s="42">
        <v>2010</v>
      </c>
      <c r="Q31" s="38" t="s">
        <v>706</v>
      </c>
      <c r="R31" s="53"/>
      <c r="S31" s="38"/>
      <c r="T31" s="41"/>
      <c r="U31" s="59">
        <v>2010</v>
      </c>
      <c r="V31" s="38"/>
    </row>
    <row r="32" spans="1:22" s="37" customFormat="1" ht="45">
      <c r="A32" s="49" t="s">
        <v>859</v>
      </c>
      <c r="B32" s="45" t="s">
        <v>701</v>
      </c>
      <c r="C32" s="38" t="s">
        <v>40</v>
      </c>
      <c r="D32" s="38" t="s">
        <v>808</v>
      </c>
      <c r="E32" s="48" t="s">
        <v>860</v>
      </c>
      <c r="F32" s="47"/>
      <c r="G32" s="47"/>
      <c r="H32" s="49" t="s">
        <v>861</v>
      </c>
      <c r="I32" s="48" t="s">
        <v>862</v>
      </c>
      <c r="J32" s="55"/>
      <c r="K32" s="38" t="s">
        <v>812</v>
      </c>
      <c r="L32" s="49" t="s">
        <v>859</v>
      </c>
      <c r="M32" s="38"/>
      <c r="N32" s="38"/>
      <c r="O32" s="38">
        <v>163</v>
      </c>
      <c r="P32" s="42">
        <v>2010</v>
      </c>
      <c r="Q32" s="38" t="s">
        <v>719</v>
      </c>
      <c r="R32" s="53"/>
      <c r="S32" s="38"/>
      <c r="T32" s="41"/>
      <c r="U32" s="59">
        <v>2010</v>
      </c>
      <c r="V32" s="38"/>
    </row>
    <row r="33" spans="1:22" s="37" customFormat="1" ht="132.75" customHeight="1">
      <c r="A33" s="38" t="s">
        <v>863</v>
      </c>
      <c r="B33" s="45" t="s">
        <v>701</v>
      </c>
      <c r="C33" s="38" t="s">
        <v>40</v>
      </c>
      <c r="D33" s="38" t="s">
        <v>164</v>
      </c>
      <c r="E33" s="38" t="s">
        <v>864</v>
      </c>
      <c r="F33" s="38"/>
      <c r="G33" s="38"/>
      <c r="H33" s="56" t="s">
        <v>865</v>
      </c>
      <c r="I33" s="38" t="s">
        <v>866</v>
      </c>
      <c r="J33" s="58"/>
      <c r="K33" s="38" t="s">
        <v>867</v>
      </c>
      <c r="L33" s="38" t="s">
        <v>863</v>
      </c>
      <c r="M33" s="38"/>
      <c r="N33" s="38"/>
      <c r="O33" s="38">
        <v>163</v>
      </c>
      <c r="P33" s="42">
        <v>2016</v>
      </c>
      <c r="Q33" s="38" t="s">
        <v>706</v>
      </c>
      <c r="R33" s="50" t="s">
        <v>868</v>
      </c>
      <c r="S33" s="38" t="s">
        <v>869</v>
      </c>
      <c r="T33" s="38" t="s">
        <v>870</v>
      </c>
      <c r="U33" s="59">
        <v>2016</v>
      </c>
      <c r="V33" s="38" t="s">
        <v>871</v>
      </c>
    </row>
    <row r="34" spans="1:22" s="37" customFormat="1" ht="45">
      <c r="A34" s="49" t="s">
        <v>872</v>
      </c>
      <c r="B34" s="45" t="s">
        <v>701</v>
      </c>
      <c r="C34" s="38" t="s">
        <v>40</v>
      </c>
      <c r="D34" s="38" t="s">
        <v>164</v>
      </c>
      <c r="E34" s="48" t="s">
        <v>873</v>
      </c>
      <c r="F34" s="47"/>
      <c r="G34" s="47"/>
      <c r="H34" s="49" t="s">
        <v>874</v>
      </c>
      <c r="I34" s="48" t="s">
        <v>875</v>
      </c>
      <c r="J34" s="55"/>
      <c r="K34" s="38" t="s">
        <v>867</v>
      </c>
      <c r="L34" s="49" t="s">
        <v>872</v>
      </c>
      <c r="M34" s="38"/>
      <c r="N34" s="38"/>
      <c r="O34" s="38">
        <v>163</v>
      </c>
      <c r="P34" s="42">
        <v>2016</v>
      </c>
      <c r="Q34" s="38" t="s">
        <v>706</v>
      </c>
      <c r="R34" s="53"/>
      <c r="S34" s="38"/>
      <c r="T34" s="38"/>
      <c r="U34" s="59">
        <v>2016</v>
      </c>
      <c r="V34" s="38"/>
    </row>
    <row r="35" spans="1:22" s="37" customFormat="1" ht="45">
      <c r="A35" s="49" t="s">
        <v>876</v>
      </c>
      <c r="B35" s="45" t="s">
        <v>701</v>
      </c>
      <c r="C35" s="38" t="s">
        <v>40</v>
      </c>
      <c r="D35" s="38" t="s">
        <v>164</v>
      </c>
      <c r="E35" s="48" t="s">
        <v>877</v>
      </c>
      <c r="F35" s="47"/>
      <c r="G35" s="47"/>
      <c r="H35" s="49" t="s">
        <v>878</v>
      </c>
      <c r="I35" s="48" t="s">
        <v>879</v>
      </c>
      <c r="J35" s="55"/>
      <c r="K35" s="38" t="s">
        <v>867</v>
      </c>
      <c r="L35" s="49" t="s">
        <v>876</v>
      </c>
      <c r="M35" s="38"/>
      <c r="N35" s="38"/>
      <c r="O35" s="38">
        <v>163</v>
      </c>
      <c r="P35" s="42">
        <v>2016</v>
      </c>
      <c r="Q35" s="38" t="s">
        <v>719</v>
      </c>
      <c r="R35" s="53"/>
      <c r="S35" s="38"/>
      <c r="T35" s="38"/>
      <c r="U35" s="59">
        <v>2016</v>
      </c>
      <c r="V35" s="38"/>
    </row>
    <row r="36" spans="1:22" s="37" customFormat="1" ht="105">
      <c r="A36" s="38" t="s">
        <v>880</v>
      </c>
      <c r="B36" s="45" t="s">
        <v>701</v>
      </c>
      <c r="C36" s="38" t="s">
        <v>40</v>
      </c>
      <c r="D36" s="38" t="s">
        <v>166</v>
      </c>
      <c r="E36" s="38" t="s">
        <v>881</v>
      </c>
      <c r="F36" s="38"/>
      <c r="G36" s="38"/>
      <c r="H36" s="56" t="s">
        <v>882</v>
      </c>
      <c r="I36" s="38" t="s">
        <v>883</v>
      </c>
      <c r="J36" s="58"/>
      <c r="K36" s="38" t="s">
        <v>867</v>
      </c>
      <c r="L36" s="38" t="s">
        <v>880</v>
      </c>
      <c r="M36" s="38"/>
      <c r="N36" s="38"/>
      <c r="O36" s="38">
        <v>163</v>
      </c>
      <c r="P36" s="42">
        <v>2019</v>
      </c>
      <c r="Q36" s="38" t="s">
        <v>706</v>
      </c>
      <c r="R36" s="50" t="s">
        <v>884</v>
      </c>
      <c r="S36" s="38" t="s">
        <v>885</v>
      </c>
      <c r="T36" s="38"/>
      <c r="U36" s="42">
        <v>2019</v>
      </c>
      <c r="V36" s="38"/>
    </row>
    <row r="37" spans="1:22" s="37" customFormat="1" ht="60">
      <c r="A37" s="49" t="s">
        <v>886</v>
      </c>
      <c r="B37" s="45" t="s">
        <v>701</v>
      </c>
      <c r="C37" s="38" t="s">
        <v>40</v>
      </c>
      <c r="D37" s="38" t="s">
        <v>166</v>
      </c>
      <c r="E37" s="48" t="s">
        <v>887</v>
      </c>
      <c r="F37" s="47"/>
      <c r="G37" s="47"/>
      <c r="H37" s="49" t="s">
        <v>888</v>
      </c>
      <c r="I37" s="48" t="s">
        <v>889</v>
      </c>
      <c r="J37" s="55"/>
      <c r="K37" s="38" t="s">
        <v>867</v>
      </c>
      <c r="L37" s="49" t="s">
        <v>886</v>
      </c>
      <c r="M37" s="38"/>
      <c r="N37" s="38"/>
      <c r="O37" s="38">
        <v>163</v>
      </c>
      <c r="P37" s="42">
        <v>2019</v>
      </c>
      <c r="Q37" s="38" t="s">
        <v>706</v>
      </c>
      <c r="R37" s="53"/>
      <c r="S37" s="38"/>
      <c r="T37" s="38"/>
      <c r="U37" s="42">
        <v>2019</v>
      </c>
      <c r="V37" s="38"/>
    </row>
    <row r="38" spans="1:22" s="37" customFormat="1" ht="45">
      <c r="A38" s="49" t="s">
        <v>890</v>
      </c>
      <c r="B38" s="45" t="s">
        <v>701</v>
      </c>
      <c r="C38" s="38" t="s">
        <v>40</v>
      </c>
      <c r="D38" s="38" t="s">
        <v>166</v>
      </c>
      <c r="E38" s="48" t="s">
        <v>891</v>
      </c>
      <c r="F38" s="47"/>
      <c r="G38" s="47"/>
      <c r="H38" s="49" t="s">
        <v>892</v>
      </c>
      <c r="I38" s="48" t="s">
        <v>893</v>
      </c>
      <c r="J38" s="55"/>
      <c r="K38" s="38" t="s">
        <v>867</v>
      </c>
      <c r="L38" s="49" t="s">
        <v>890</v>
      </c>
      <c r="M38" s="38"/>
      <c r="N38" s="38"/>
      <c r="O38" s="38">
        <v>163</v>
      </c>
      <c r="P38" s="42">
        <v>2019</v>
      </c>
      <c r="Q38" s="38" t="s">
        <v>719</v>
      </c>
      <c r="R38" s="53"/>
      <c r="S38" s="38"/>
      <c r="T38" s="38"/>
      <c r="U38" s="42">
        <v>2019</v>
      </c>
      <c r="V38" s="38"/>
    </row>
    <row r="39" spans="1:22" s="37" customFormat="1" ht="150">
      <c r="A39" s="38" t="s">
        <v>894</v>
      </c>
      <c r="B39" s="45" t="s">
        <v>701</v>
      </c>
      <c r="C39" s="38" t="s">
        <v>40</v>
      </c>
      <c r="D39" s="38" t="s">
        <v>165</v>
      </c>
      <c r="E39" s="38" t="s">
        <v>895</v>
      </c>
      <c r="F39" s="38"/>
      <c r="G39" s="38"/>
      <c r="H39" s="56" t="s">
        <v>896</v>
      </c>
      <c r="I39" s="38" t="s">
        <v>897</v>
      </c>
      <c r="J39" s="58"/>
      <c r="K39" s="38" t="s">
        <v>898</v>
      </c>
      <c r="L39" s="38" t="s">
        <v>894</v>
      </c>
      <c r="M39" s="38"/>
      <c r="N39" s="38"/>
      <c r="O39" s="38">
        <v>163</v>
      </c>
      <c r="P39" s="42">
        <v>2015</v>
      </c>
      <c r="Q39" s="38" t="s">
        <v>706</v>
      </c>
      <c r="R39" s="38" t="s">
        <v>899</v>
      </c>
      <c r="S39" s="38" t="s">
        <v>900</v>
      </c>
      <c r="T39" s="38"/>
      <c r="U39" s="59">
        <v>2015</v>
      </c>
      <c r="V39" s="38"/>
    </row>
    <row r="40" spans="1:22" s="37" customFormat="1" ht="60">
      <c r="A40" s="49" t="s">
        <v>901</v>
      </c>
      <c r="B40" s="45" t="s">
        <v>701</v>
      </c>
      <c r="C40" s="38" t="s">
        <v>40</v>
      </c>
      <c r="D40" s="38" t="s">
        <v>165</v>
      </c>
      <c r="E40" s="48" t="s">
        <v>902</v>
      </c>
      <c r="F40" s="47"/>
      <c r="G40" s="47"/>
      <c r="H40" s="49" t="s">
        <v>903</v>
      </c>
      <c r="I40" s="48" t="s">
        <v>904</v>
      </c>
      <c r="J40" s="55"/>
      <c r="K40" s="38" t="s">
        <v>898</v>
      </c>
      <c r="L40" s="49" t="s">
        <v>901</v>
      </c>
      <c r="M40" s="38"/>
      <c r="N40" s="38"/>
      <c r="O40" s="38">
        <v>163</v>
      </c>
      <c r="P40" s="42">
        <v>2015</v>
      </c>
      <c r="Q40" s="38" t="s">
        <v>706</v>
      </c>
      <c r="R40" s="53"/>
      <c r="S40" s="38"/>
      <c r="T40" s="38"/>
      <c r="U40" s="59">
        <v>2015</v>
      </c>
      <c r="V40" s="38"/>
    </row>
    <row r="41" spans="1:22" s="37" customFormat="1" ht="45">
      <c r="A41" s="49" t="s">
        <v>905</v>
      </c>
      <c r="B41" s="45" t="s">
        <v>701</v>
      </c>
      <c r="C41" s="38" t="s">
        <v>40</v>
      </c>
      <c r="D41" s="38" t="s">
        <v>165</v>
      </c>
      <c r="E41" s="48" t="s">
        <v>906</v>
      </c>
      <c r="F41" s="47"/>
      <c r="G41" s="47"/>
      <c r="H41" s="49" t="s">
        <v>907</v>
      </c>
      <c r="I41" s="48" t="s">
        <v>908</v>
      </c>
      <c r="J41" s="55"/>
      <c r="K41" s="38" t="s">
        <v>898</v>
      </c>
      <c r="L41" s="49" t="s">
        <v>905</v>
      </c>
      <c r="M41" s="38"/>
      <c r="N41" s="38"/>
      <c r="O41" s="38">
        <v>163</v>
      </c>
      <c r="P41" s="42">
        <v>2015</v>
      </c>
      <c r="Q41" s="38" t="s">
        <v>719</v>
      </c>
      <c r="R41" s="50"/>
      <c r="S41" s="38"/>
      <c r="T41" s="38"/>
      <c r="U41" s="59">
        <v>2015</v>
      </c>
      <c r="V41" s="38"/>
    </row>
    <row r="42" spans="1:22" s="37" customFormat="1" ht="105">
      <c r="A42" s="60" t="s">
        <v>909</v>
      </c>
      <c r="B42" s="45" t="s">
        <v>701</v>
      </c>
      <c r="C42" s="38" t="s">
        <v>910</v>
      </c>
      <c r="D42" s="38"/>
      <c r="E42" s="38" t="s">
        <v>911</v>
      </c>
      <c r="F42" s="38"/>
      <c r="G42" s="38"/>
      <c r="H42" s="56" t="s">
        <v>912</v>
      </c>
      <c r="I42" s="38" t="s">
        <v>913</v>
      </c>
      <c r="J42" s="55"/>
      <c r="K42" s="38" t="s">
        <v>914</v>
      </c>
      <c r="L42" s="60" t="s">
        <v>909</v>
      </c>
      <c r="M42" s="38"/>
      <c r="N42" s="38"/>
      <c r="O42" s="38">
        <v>163</v>
      </c>
      <c r="P42" s="42" t="s">
        <v>915</v>
      </c>
      <c r="Q42" s="38" t="s">
        <v>706</v>
      </c>
      <c r="R42" s="50" t="s">
        <v>916</v>
      </c>
      <c r="S42" s="38"/>
      <c r="T42" s="38"/>
      <c r="U42" s="59"/>
      <c r="V42" s="38"/>
    </row>
    <row r="43" spans="1:22" s="37" customFormat="1" ht="90">
      <c r="A43" s="61" t="s">
        <v>917</v>
      </c>
      <c r="B43" s="45" t="s">
        <v>701</v>
      </c>
      <c r="C43" s="38" t="s">
        <v>910</v>
      </c>
      <c r="D43" s="38"/>
      <c r="E43" s="48" t="s">
        <v>918</v>
      </c>
      <c r="F43" s="47"/>
      <c r="G43" s="47"/>
      <c r="H43" s="49" t="s">
        <v>919</v>
      </c>
      <c r="I43" s="48" t="s">
        <v>920</v>
      </c>
      <c r="J43" s="55"/>
      <c r="K43" s="38" t="s">
        <v>914</v>
      </c>
      <c r="L43" s="61" t="s">
        <v>917</v>
      </c>
      <c r="M43" s="38"/>
      <c r="N43" s="38"/>
      <c r="O43" s="38">
        <v>163</v>
      </c>
      <c r="P43" s="42" t="s">
        <v>915</v>
      </c>
      <c r="Q43" s="38" t="s">
        <v>706</v>
      </c>
      <c r="R43" s="53"/>
      <c r="S43" s="38"/>
      <c r="T43" s="38"/>
      <c r="U43" s="59"/>
      <c r="V43" s="38"/>
    </row>
    <row r="44" spans="1:22" s="37" customFormat="1" ht="90">
      <c r="A44" s="61" t="s">
        <v>921</v>
      </c>
      <c r="B44" s="45" t="s">
        <v>701</v>
      </c>
      <c r="C44" s="38" t="s">
        <v>910</v>
      </c>
      <c r="D44" s="38"/>
      <c r="E44" s="48" t="s">
        <v>922</v>
      </c>
      <c r="F44" s="47"/>
      <c r="G44" s="47"/>
      <c r="H44" s="49" t="s">
        <v>923</v>
      </c>
      <c r="I44" s="48" t="s">
        <v>924</v>
      </c>
      <c r="J44" s="55"/>
      <c r="K44" s="38" t="s">
        <v>914</v>
      </c>
      <c r="L44" s="61" t="s">
        <v>921</v>
      </c>
      <c r="M44" s="38"/>
      <c r="N44" s="38"/>
      <c r="O44" s="38">
        <v>163</v>
      </c>
      <c r="P44" s="42" t="s">
        <v>915</v>
      </c>
      <c r="Q44" s="38" t="s">
        <v>719</v>
      </c>
      <c r="R44" s="53"/>
      <c r="S44" s="38"/>
      <c r="T44" s="38"/>
      <c r="U44" s="59"/>
      <c r="V44" s="38"/>
    </row>
    <row r="45" spans="1:22" s="37" customFormat="1" ht="124.5" customHeight="1">
      <c r="A45" s="38" t="s">
        <v>925</v>
      </c>
      <c r="B45" s="45" t="s">
        <v>701</v>
      </c>
      <c r="C45" s="42" t="s">
        <v>43</v>
      </c>
      <c r="D45" s="38"/>
      <c r="E45" s="38" t="s">
        <v>926</v>
      </c>
      <c r="F45" s="38"/>
      <c r="G45" s="38"/>
      <c r="H45" s="56" t="s">
        <v>927</v>
      </c>
      <c r="I45" s="38" t="s">
        <v>928</v>
      </c>
      <c r="J45" s="41" t="s">
        <v>929</v>
      </c>
      <c r="K45" s="38" t="s">
        <v>930</v>
      </c>
      <c r="L45" s="38" t="s">
        <v>925</v>
      </c>
      <c r="M45" s="38"/>
      <c r="N45" s="38"/>
      <c r="O45" s="38">
        <v>163</v>
      </c>
      <c r="P45" s="42">
        <v>2018</v>
      </c>
      <c r="Q45" s="38" t="s">
        <v>706</v>
      </c>
      <c r="R45" s="50" t="s">
        <v>931</v>
      </c>
      <c r="S45" s="38" t="s">
        <v>932</v>
      </c>
      <c r="T45" s="38" t="s">
        <v>933</v>
      </c>
      <c r="U45" s="59">
        <v>2018</v>
      </c>
      <c r="V45" s="38"/>
    </row>
    <row r="46" spans="1:22" s="37" customFormat="1" ht="60">
      <c r="A46" s="49" t="s">
        <v>934</v>
      </c>
      <c r="B46" s="45" t="s">
        <v>701</v>
      </c>
      <c r="C46" s="42" t="s">
        <v>43</v>
      </c>
      <c r="D46" s="38"/>
      <c r="E46" s="48" t="s">
        <v>935</v>
      </c>
      <c r="F46" s="47"/>
      <c r="G46" s="47"/>
      <c r="H46" s="49" t="s">
        <v>936</v>
      </c>
      <c r="I46" s="48" t="s">
        <v>937</v>
      </c>
      <c r="J46" s="55"/>
      <c r="K46" s="38" t="s">
        <v>930</v>
      </c>
      <c r="L46" s="49" t="s">
        <v>934</v>
      </c>
      <c r="M46" s="38"/>
      <c r="N46" s="38"/>
      <c r="O46" s="38">
        <v>163</v>
      </c>
      <c r="P46" s="42">
        <v>2018</v>
      </c>
      <c r="Q46" s="38" t="s">
        <v>706</v>
      </c>
      <c r="R46" s="50"/>
      <c r="S46" s="38"/>
      <c r="T46" s="41"/>
      <c r="U46" s="59">
        <v>2018</v>
      </c>
      <c r="V46" s="38"/>
    </row>
    <row r="47" spans="1:22" s="37" customFormat="1" ht="45">
      <c r="A47" s="49" t="s">
        <v>938</v>
      </c>
      <c r="B47" s="45" t="s">
        <v>701</v>
      </c>
      <c r="C47" s="42" t="s">
        <v>43</v>
      </c>
      <c r="D47" s="38"/>
      <c r="E47" s="48" t="s">
        <v>939</v>
      </c>
      <c r="F47" s="47"/>
      <c r="G47" s="47"/>
      <c r="H47" s="49" t="s">
        <v>940</v>
      </c>
      <c r="I47" s="48" t="s">
        <v>941</v>
      </c>
      <c r="J47" s="55"/>
      <c r="K47" s="38" t="s">
        <v>930</v>
      </c>
      <c r="L47" s="49" t="s">
        <v>938</v>
      </c>
      <c r="M47" s="38"/>
      <c r="N47" s="38"/>
      <c r="O47" s="38">
        <v>163</v>
      </c>
      <c r="P47" s="42">
        <v>2018</v>
      </c>
      <c r="Q47" s="38" t="s">
        <v>719</v>
      </c>
      <c r="R47" s="50"/>
      <c r="S47" s="38"/>
      <c r="T47" s="41"/>
      <c r="U47" s="59">
        <v>2018</v>
      </c>
      <c r="V47" s="38"/>
    </row>
    <row r="48" spans="1:22" s="37" customFormat="1" ht="135">
      <c r="A48" s="56" t="s">
        <v>942</v>
      </c>
      <c r="B48" s="45" t="s">
        <v>701</v>
      </c>
      <c r="C48" s="42" t="s">
        <v>43</v>
      </c>
      <c r="D48" s="38"/>
      <c r="E48" s="57" t="s">
        <v>943</v>
      </c>
      <c r="F48" s="57"/>
      <c r="G48" s="57"/>
      <c r="H48" s="57" t="s">
        <v>944</v>
      </c>
      <c r="I48" s="38" t="s">
        <v>945</v>
      </c>
      <c r="J48" s="41" t="s">
        <v>929</v>
      </c>
      <c r="K48" s="38" t="s">
        <v>930</v>
      </c>
      <c r="L48" s="56" t="s">
        <v>942</v>
      </c>
      <c r="M48" s="38"/>
      <c r="N48" s="38"/>
      <c r="O48" s="38">
        <v>163</v>
      </c>
      <c r="P48" s="42">
        <v>2018</v>
      </c>
      <c r="Q48" s="38" t="s">
        <v>706</v>
      </c>
      <c r="R48" s="50" t="s">
        <v>931</v>
      </c>
      <c r="S48" s="38" t="s">
        <v>932</v>
      </c>
      <c r="T48" s="38"/>
      <c r="U48" s="59">
        <v>2018</v>
      </c>
      <c r="V48" s="38"/>
    </row>
    <row r="49" spans="1:22" s="37" customFormat="1" ht="60">
      <c r="A49" s="49" t="s">
        <v>946</v>
      </c>
      <c r="B49" s="45" t="s">
        <v>701</v>
      </c>
      <c r="C49" s="42" t="s">
        <v>43</v>
      </c>
      <c r="D49" s="38"/>
      <c r="E49" s="62" t="s">
        <v>947</v>
      </c>
      <c r="F49" s="63"/>
      <c r="G49" s="63"/>
      <c r="H49" s="64" t="s">
        <v>948</v>
      </c>
      <c r="I49" s="48" t="s">
        <v>949</v>
      </c>
      <c r="J49" s="55"/>
      <c r="K49" s="38" t="s">
        <v>930</v>
      </c>
      <c r="L49" s="49" t="s">
        <v>946</v>
      </c>
      <c r="M49" s="38"/>
      <c r="N49" s="38"/>
      <c r="O49" s="38">
        <v>163</v>
      </c>
      <c r="P49" s="42">
        <v>2018</v>
      </c>
      <c r="Q49" s="38" t="s">
        <v>706</v>
      </c>
      <c r="R49" s="50"/>
      <c r="S49" s="38"/>
      <c r="T49" s="41"/>
      <c r="U49" s="42">
        <v>2018</v>
      </c>
      <c r="V49" s="38"/>
    </row>
    <row r="50" spans="1:22" s="37" customFormat="1" ht="45">
      <c r="A50" s="49" t="s">
        <v>950</v>
      </c>
      <c r="B50" s="45" t="s">
        <v>701</v>
      </c>
      <c r="C50" s="42" t="s">
        <v>43</v>
      </c>
      <c r="D50" s="38"/>
      <c r="E50" s="62" t="s">
        <v>951</v>
      </c>
      <c r="F50" s="63"/>
      <c r="G50" s="63"/>
      <c r="H50" s="64" t="s">
        <v>952</v>
      </c>
      <c r="I50" s="48" t="s">
        <v>953</v>
      </c>
      <c r="J50" s="55"/>
      <c r="K50" s="38" t="s">
        <v>930</v>
      </c>
      <c r="L50" s="49" t="s">
        <v>950</v>
      </c>
      <c r="M50" s="38"/>
      <c r="N50" s="38"/>
      <c r="O50" s="38">
        <v>163</v>
      </c>
      <c r="P50" s="42">
        <v>2018</v>
      </c>
      <c r="Q50" s="38" t="s">
        <v>719</v>
      </c>
      <c r="R50" s="50"/>
      <c r="S50" s="38"/>
      <c r="T50" s="41"/>
      <c r="U50" s="42">
        <v>2018</v>
      </c>
      <c r="V50" s="38"/>
    </row>
    <row r="51" spans="1:22" s="37" customFormat="1" ht="60">
      <c r="A51" s="48" t="s">
        <v>954</v>
      </c>
      <c r="B51" s="45" t="s">
        <v>701</v>
      </c>
      <c r="C51" s="42" t="s">
        <v>955</v>
      </c>
      <c r="D51" s="42" t="s">
        <v>956</v>
      </c>
      <c r="E51" s="38" t="s">
        <v>957</v>
      </c>
      <c r="F51" s="38"/>
      <c r="G51" s="38"/>
      <c r="H51" s="65" t="s">
        <v>958</v>
      </c>
      <c r="I51" s="51" t="s">
        <v>959</v>
      </c>
      <c r="J51" s="66"/>
      <c r="K51" s="38" t="s">
        <v>960</v>
      </c>
      <c r="L51" s="48" t="s">
        <v>954</v>
      </c>
      <c r="M51" s="42"/>
      <c r="N51" s="42"/>
      <c r="O51" s="38">
        <v>161</v>
      </c>
      <c r="P51" s="42">
        <v>2019</v>
      </c>
      <c r="Q51" s="43" t="s">
        <v>961</v>
      </c>
      <c r="R51" s="50" t="s">
        <v>962</v>
      </c>
      <c r="S51" s="67"/>
      <c r="T51" s="67"/>
      <c r="U51" s="42">
        <v>2019</v>
      </c>
      <c r="V51" s="67"/>
    </row>
    <row r="52" spans="1:22" s="37" customFormat="1" ht="75">
      <c r="A52" s="48" t="s">
        <v>963</v>
      </c>
      <c r="B52" s="45" t="s">
        <v>701</v>
      </c>
      <c r="C52" s="42" t="s">
        <v>955</v>
      </c>
      <c r="D52" s="42" t="s">
        <v>956</v>
      </c>
      <c r="E52" s="48" t="s">
        <v>964</v>
      </c>
      <c r="F52" s="38"/>
      <c r="G52" s="38"/>
      <c r="H52" s="48" t="s">
        <v>965</v>
      </c>
      <c r="I52" s="48" t="s">
        <v>966</v>
      </c>
      <c r="J52" s="55"/>
      <c r="K52" s="38" t="s">
        <v>967</v>
      </c>
      <c r="L52" s="48" t="s">
        <v>963</v>
      </c>
      <c r="M52" s="42"/>
      <c r="N52" s="42"/>
      <c r="O52" s="38">
        <v>161</v>
      </c>
      <c r="P52" s="42">
        <v>2019</v>
      </c>
      <c r="Q52" s="43" t="s">
        <v>719</v>
      </c>
      <c r="R52" s="38"/>
      <c r="S52" s="67"/>
      <c r="T52" s="67"/>
      <c r="U52" s="42">
        <v>2019</v>
      </c>
      <c r="V52" s="67"/>
    </row>
    <row r="53" spans="1:22" s="37" customFormat="1" ht="105">
      <c r="A53" s="60" t="s">
        <v>968</v>
      </c>
      <c r="B53" s="45" t="s">
        <v>701</v>
      </c>
      <c r="C53" s="42" t="s">
        <v>955</v>
      </c>
      <c r="D53" s="42" t="s">
        <v>969</v>
      </c>
      <c r="E53" s="38" t="s">
        <v>970</v>
      </c>
      <c r="F53" s="38"/>
      <c r="G53" s="38"/>
      <c r="H53" s="38" t="s">
        <v>971</v>
      </c>
      <c r="I53" s="51" t="s">
        <v>972</v>
      </c>
      <c r="J53" s="55"/>
      <c r="K53" s="38" t="s">
        <v>973</v>
      </c>
      <c r="L53" s="60" t="s">
        <v>968</v>
      </c>
      <c r="M53" s="42"/>
      <c r="N53" s="42"/>
      <c r="O53" s="38">
        <v>163</v>
      </c>
      <c r="P53" s="42">
        <v>2021</v>
      </c>
      <c r="Q53" s="43" t="s">
        <v>706</v>
      </c>
      <c r="R53" s="50" t="s">
        <v>974</v>
      </c>
      <c r="S53" s="38" t="s">
        <v>975</v>
      </c>
      <c r="T53" s="67"/>
      <c r="U53" s="42">
        <v>2021</v>
      </c>
      <c r="V53" s="67"/>
    </row>
    <row r="54" spans="1:22" s="37" customFormat="1" ht="150">
      <c r="A54" s="61" t="s">
        <v>976</v>
      </c>
      <c r="B54" s="45" t="s">
        <v>701</v>
      </c>
      <c r="C54" s="42" t="s">
        <v>955</v>
      </c>
      <c r="D54" s="42" t="s">
        <v>969</v>
      </c>
      <c r="E54" s="48" t="s">
        <v>977</v>
      </c>
      <c r="F54" s="38"/>
      <c r="G54" s="38"/>
      <c r="H54" s="48" t="s">
        <v>978</v>
      </c>
      <c r="I54" s="48" t="s">
        <v>979</v>
      </c>
      <c r="J54" s="68" t="s">
        <v>980</v>
      </c>
      <c r="K54" s="38" t="s">
        <v>973</v>
      </c>
      <c r="L54" s="61" t="s">
        <v>976</v>
      </c>
      <c r="M54" s="42"/>
      <c r="N54" s="42"/>
      <c r="O54" s="38">
        <v>163</v>
      </c>
      <c r="P54" s="42">
        <v>2021</v>
      </c>
      <c r="Q54" s="43" t="s">
        <v>706</v>
      </c>
      <c r="R54" s="38"/>
      <c r="S54" s="67"/>
      <c r="T54" s="67"/>
      <c r="U54" s="42">
        <v>2021</v>
      </c>
      <c r="V54" s="67"/>
    </row>
    <row r="55" spans="1:22" s="37" customFormat="1" ht="90">
      <c r="A55" s="61" t="s">
        <v>981</v>
      </c>
      <c r="B55" s="45" t="s">
        <v>701</v>
      </c>
      <c r="C55" s="42" t="s">
        <v>955</v>
      </c>
      <c r="D55" s="42" t="s">
        <v>969</v>
      </c>
      <c r="E55" s="48" t="s">
        <v>982</v>
      </c>
      <c r="F55" s="38"/>
      <c r="G55" s="38"/>
      <c r="H55" s="48" t="s">
        <v>983</v>
      </c>
      <c r="I55" s="48" t="s">
        <v>984</v>
      </c>
      <c r="J55" s="55"/>
      <c r="K55" s="38" t="s">
        <v>973</v>
      </c>
      <c r="L55" s="61" t="s">
        <v>981</v>
      </c>
      <c r="M55" s="42"/>
      <c r="N55" s="42"/>
      <c r="O55" s="38">
        <v>163</v>
      </c>
      <c r="P55" s="42">
        <v>2021</v>
      </c>
      <c r="Q55" s="43" t="s">
        <v>719</v>
      </c>
      <c r="R55" s="38"/>
      <c r="S55" s="67"/>
      <c r="T55" s="67"/>
      <c r="U55" s="42">
        <v>2021</v>
      </c>
      <c r="V55" s="67"/>
    </row>
    <row r="56" spans="1:22" s="37" customFormat="1" ht="30">
      <c r="A56" s="69" t="s">
        <v>32</v>
      </c>
      <c r="B56" s="45" t="s">
        <v>701</v>
      </c>
      <c r="C56" s="70" t="s">
        <v>32</v>
      </c>
      <c r="D56" s="67"/>
      <c r="E56" s="71" t="s">
        <v>985</v>
      </c>
      <c r="F56" s="47"/>
      <c r="G56" s="47"/>
      <c r="H56" s="71" t="s">
        <v>985</v>
      </c>
      <c r="I56" s="68" t="s">
        <v>362</v>
      </c>
      <c r="J56" s="55"/>
      <c r="K56" s="38"/>
      <c r="L56" s="69" t="s">
        <v>32</v>
      </c>
      <c r="M56" s="42"/>
      <c r="N56" s="42"/>
      <c r="O56" s="42"/>
      <c r="P56" s="42"/>
      <c r="Q56" s="43"/>
      <c r="R56" s="38"/>
      <c r="S56" s="67"/>
      <c r="T56" s="67"/>
      <c r="U56" s="67"/>
      <c r="V56" s="67"/>
    </row>
    <row r="57" spans="1:22" s="37" customFormat="1" ht="30">
      <c r="A57" s="69" t="s">
        <v>37</v>
      </c>
      <c r="B57" s="45" t="s">
        <v>701</v>
      </c>
      <c r="C57" s="70" t="s">
        <v>37</v>
      </c>
      <c r="D57" s="67"/>
      <c r="E57" s="71" t="s">
        <v>986</v>
      </c>
      <c r="F57" s="47"/>
      <c r="G57" s="47"/>
      <c r="H57" s="71" t="s">
        <v>986</v>
      </c>
      <c r="I57" s="68" t="s">
        <v>362</v>
      </c>
      <c r="J57" s="55"/>
      <c r="K57" s="38"/>
      <c r="L57" s="69" t="s">
        <v>37</v>
      </c>
      <c r="M57" s="42"/>
      <c r="N57" s="42"/>
      <c r="O57" s="42"/>
      <c r="P57" s="42"/>
      <c r="Q57" s="43"/>
      <c r="R57" s="38"/>
      <c r="S57" s="67"/>
      <c r="T57" s="67"/>
      <c r="U57" s="67"/>
      <c r="V57" s="67"/>
    </row>
    <row r="58" spans="1:22" s="37" customFormat="1" ht="30">
      <c r="A58" s="69" t="s">
        <v>740</v>
      </c>
      <c r="B58" s="45" t="s">
        <v>701</v>
      </c>
      <c r="C58" s="70" t="s">
        <v>740</v>
      </c>
      <c r="D58" s="67"/>
      <c r="E58" s="71" t="s">
        <v>987</v>
      </c>
      <c r="F58" s="47"/>
      <c r="G58" s="47"/>
      <c r="H58" s="71" t="s">
        <v>987</v>
      </c>
      <c r="I58" s="68" t="s">
        <v>362</v>
      </c>
      <c r="J58" s="55"/>
      <c r="K58" s="38"/>
      <c r="L58" s="69" t="s">
        <v>740</v>
      </c>
      <c r="M58" s="42"/>
      <c r="N58" s="42"/>
      <c r="O58" s="42"/>
      <c r="P58" s="42"/>
      <c r="Q58" s="43"/>
      <c r="R58" s="38"/>
      <c r="S58" s="67"/>
      <c r="T58" s="67"/>
      <c r="U58" s="67"/>
      <c r="V58" s="67"/>
    </row>
    <row r="59" spans="1:22" s="37" customFormat="1" ht="30">
      <c r="A59" s="48" t="s">
        <v>988</v>
      </c>
      <c r="B59" s="45" t="s">
        <v>701</v>
      </c>
      <c r="C59" s="42" t="s">
        <v>763</v>
      </c>
      <c r="D59" s="38" t="s">
        <v>764</v>
      </c>
      <c r="E59" s="48" t="s">
        <v>989</v>
      </c>
      <c r="F59" s="47"/>
      <c r="G59" s="47"/>
      <c r="H59" s="48" t="s">
        <v>989</v>
      </c>
      <c r="I59" s="62" t="s">
        <v>362</v>
      </c>
      <c r="J59" s="55"/>
      <c r="K59" s="38"/>
      <c r="L59" s="48" t="s">
        <v>988</v>
      </c>
      <c r="M59" s="42"/>
      <c r="N59" s="42"/>
      <c r="O59" s="42"/>
      <c r="P59" s="42"/>
      <c r="Q59" s="43"/>
      <c r="R59" s="38"/>
      <c r="S59" s="67"/>
      <c r="T59" s="67"/>
      <c r="U59" s="67"/>
      <c r="V59" s="67"/>
    </row>
    <row r="60" spans="1:22" s="37" customFormat="1" ht="30">
      <c r="A60" s="48" t="s">
        <v>990</v>
      </c>
      <c r="B60" s="45" t="s">
        <v>701</v>
      </c>
      <c r="C60" s="42" t="s">
        <v>763</v>
      </c>
      <c r="D60" s="38" t="s">
        <v>791</v>
      </c>
      <c r="E60" s="48" t="s">
        <v>991</v>
      </c>
      <c r="F60" s="47"/>
      <c r="G60" s="47"/>
      <c r="H60" s="48" t="s">
        <v>991</v>
      </c>
      <c r="I60" s="62" t="s">
        <v>362</v>
      </c>
      <c r="J60" s="55"/>
      <c r="K60" s="38"/>
      <c r="L60" s="48" t="s">
        <v>990</v>
      </c>
      <c r="M60" s="42"/>
      <c r="N60" s="42"/>
      <c r="O60" s="42"/>
      <c r="P60" s="42"/>
      <c r="Q60" s="43"/>
      <c r="R60" s="38"/>
      <c r="S60" s="67"/>
      <c r="T60" s="67"/>
      <c r="U60" s="67"/>
      <c r="V60" s="67"/>
    </row>
    <row r="61" spans="1:22" s="37" customFormat="1" ht="30">
      <c r="A61" s="69" t="s">
        <v>763</v>
      </c>
      <c r="B61" s="45" t="s">
        <v>701</v>
      </c>
      <c r="C61" s="69" t="s">
        <v>763</v>
      </c>
      <c r="D61" s="67"/>
      <c r="E61" s="72" t="s">
        <v>992</v>
      </c>
      <c r="F61" s="47"/>
      <c r="G61" s="47"/>
      <c r="H61" s="72" t="s">
        <v>992</v>
      </c>
      <c r="I61" s="68" t="s">
        <v>362</v>
      </c>
      <c r="J61" s="55"/>
      <c r="K61" s="38"/>
      <c r="L61" s="69" t="s">
        <v>763</v>
      </c>
      <c r="M61" s="42"/>
      <c r="N61" s="42"/>
      <c r="O61" s="42"/>
      <c r="P61" s="42"/>
      <c r="Q61" s="43"/>
      <c r="R61" s="38"/>
      <c r="S61" s="67"/>
      <c r="T61" s="67"/>
      <c r="U61" s="67"/>
      <c r="V61" s="67"/>
    </row>
    <row r="62" spans="1:22" s="37" customFormat="1" ht="30">
      <c r="A62" s="48" t="s">
        <v>993</v>
      </c>
      <c r="B62" s="45" t="s">
        <v>701</v>
      </c>
      <c r="C62" s="38" t="s">
        <v>40</v>
      </c>
      <c r="D62" s="38" t="s">
        <v>994</v>
      </c>
      <c r="E62" s="48" t="s">
        <v>995</v>
      </c>
      <c r="F62" s="47"/>
      <c r="G62" s="47"/>
      <c r="H62" s="48" t="s">
        <v>995</v>
      </c>
      <c r="I62" s="68" t="s">
        <v>362</v>
      </c>
      <c r="J62" s="55"/>
      <c r="K62" s="38"/>
      <c r="L62" s="48" t="s">
        <v>993</v>
      </c>
      <c r="M62" s="42"/>
      <c r="N62" s="42"/>
      <c r="O62" s="42"/>
      <c r="P62" s="42"/>
      <c r="Q62" s="43"/>
      <c r="R62" s="38"/>
      <c r="S62" s="67"/>
      <c r="T62" s="67"/>
      <c r="U62" s="67"/>
      <c r="V62" s="67"/>
    </row>
    <row r="63" spans="1:22" s="37" customFormat="1" ht="30">
      <c r="A63" s="48" t="s">
        <v>996</v>
      </c>
      <c r="B63" s="45" t="s">
        <v>701</v>
      </c>
      <c r="C63" s="38" t="s">
        <v>40</v>
      </c>
      <c r="D63" s="38" t="s">
        <v>997</v>
      </c>
      <c r="E63" s="48" t="s">
        <v>998</v>
      </c>
      <c r="F63" s="47"/>
      <c r="G63" s="47"/>
      <c r="H63" s="48" t="s">
        <v>998</v>
      </c>
      <c r="I63" s="68" t="s">
        <v>362</v>
      </c>
      <c r="J63" s="55"/>
      <c r="K63" s="38"/>
      <c r="L63" s="48" t="s">
        <v>996</v>
      </c>
      <c r="M63" s="42"/>
      <c r="N63" s="42"/>
      <c r="O63" s="42"/>
      <c r="P63" s="42"/>
      <c r="Q63" s="43"/>
      <c r="R63" s="38"/>
      <c r="S63" s="67"/>
      <c r="T63" s="67"/>
      <c r="U63" s="67"/>
      <c r="V63" s="67"/>
    </row>
    <row r="64" spans="1:22" s="37" customFormat="1">
      <c r="A64" s="48" t="s">
        <v>999</v>
      </c>
      <c r="B64" s="45" t="s">
        <v>701</v>
      </c>
      <c r="C64" s="38" t="s">
        <v>40</v>
      </c>
      <c r="D64" s="38" t="s">
        <v>1000</v>
      </c>
      <c r="E64" s="48" t="s">
        <v>1001</v>
      </c>
      <c r="F64" s="47"/>
      <c r="G64" s="47"/>
      <c r="H64" s="48" t="s">
        <v>1001</v>
      </c>
      <c r="I64" s="68" t="s">
        <v>362</v>
      </c>
      <c r="J64" s="55"/>
      <c r="K64" s="38"/>
      <c r="L64" s="48" t="s">
        <v>999</v>
      </c>
      <c r="M64" s="42"/>
      <c r="N64" s="42"/>
      <c r="O64" s="42"/>
      <c r="P64" s="42"/>
      <c r="Q64" s="43"/>
      <c r="R64" s="38"/>
      <c r="S64" s="67"/>
      <c r="T64" s="67"/>
      <c r="U64" s="67"/>
      <c r="V64" s="67"/>
    </row>
    <row r="65" spans="1:22" s="37" customFormat="1" ht="30">
      <c r="A65" s="48" t="s">
        <v>1002</v>
      </c>
      <c r="B65" s="45" t="s">
        <v>701</v>
      </c>
      <c r="C65" s="38" t="s">
        <v>40</v>
      </c>
      <c r="D65" s="38" t="s">
        <v>1003</v>
      </c>
      <c r="E65" s="48" t="s">
        <v>1004</v>
      </c>
      <c r="F65" s="47"/>
      <c r="G65" s="47"/>
      <c r="H65" s="48" t="s">
        <v>1004</v>
      </c>
      <c r="I65" s="68" t="s">
        <v>362</v>
      </c>
      <c r="J65" s="55"/>
      <c r="K65" s="38"/>
      <c r="L65" s="48" t="s">
        <v>1002</v>
      </c>
      <c r="M65" s="42"/>
      <c r="N65" s="42"/>
      <c r="O65" s="42"/>
      <c r="P65" s="42"/>
      <c r="Q65" s="43"/>
      <c r="R65" s="38"/>
      <c r="S65" s="67"/>
      <c r="T65" s="67"/>
      <c r="U65" s="67"/>
      <c r="V65" s="67"/>
    </row>
    <row r="66" spans="1:22" s="37" customFormat="1" ht="30">
      <c r="A66" s="48" t="s">
        <v>1005</v>
      </c>
      <c r="B66" s="45" t="s">
        <v>701</v>
      </c>
      <c r="C66" s="38" t="s">
        <v>40</v>
      </c>
      <c r="D66" s="38" t="s">
        <v>1006</v>
      </c>
      <c r="E66" s="48" t="s">
        <v>1007</v>
      </c>
      <c r="F66" s="47"/>
      <c r="G66" s="47"/>
      <c r="H66" s="48" t="s">
        <v>1007</v>
      </c>
      <c r="I66" s="68" t="s">
        <v>362</v>
      </c>
      <c r="J66" s="55"/>
      <c r="K66" s="38"/>
      <c r="L66" s="48" t="s">
        <v>1005</v>
      </c>
      <c r="M66" s="42"/>
      <c r="N66" s="42"/>
      <c r="O66" s="42"/>
      <c r="P66" s="42"/>
      <c r="Q66" s="43"/>
      <c r="R66" s="38"/>
      <c r="S66" s="67"/>
      <c r="T66" s="67"/>
      <c r="U66" s="67"/>
      <c r="V66" s="67"/>
    </row>
    <row r="67" spans="1:22" s="37" customFormat="1">
      <c r="A67" s="73" t="s">
        <v>1008</v>
      </c>
      <c r="B67" s="74" t="s">
        <v>701</v>
      </c>
      <c r="C67" s="75" t="s">
        <v>40</v>
      </c>
      <c r="D67" s="75" t="s">
        <v>1009</v>
      </c>
      <c r="E67" s="76" t="s">
        <v>1010</v>
      </c>
      <c r="F67" s="47"/>
      <c r="G67" s="47"/>
      <c r="H67" s="76" t="s">
        <v>1010</v>
      </c>
      <c r="I67" s="68" t="s">
        <v>362</v>
      </c>
      <c r="J67" s="55"/>
      <c r="K67" s="38"/>
      <c r="L67" s="73" t="s">
        <v>1008</v>
      </c>
      <c r="M67" s="42"/>
      <c r="N67" s="42"/>
      <c r="O67" s="42"/>
      <c r="P67" s="42"/>
      <c r="Q67" s="43"/>
      <c r="R67" s="38"/>
      <c r="S67" s="67"/>
      <c r="T67" s="67"/>
      <c r="U67" s="67"/>
      <c r="V67" s="67"/>
    </row>
    <row r="68" spans="1:22" s="37" customFormat="1">
      <c r="A68" s="77" t="s">
        <v>1011</v>
      </c>
      <c r="B68" s="78" t="s">
        <v>701</v>
      </c>
      <c r="C68" s="79" t="s">
        <v>40</v>
      </c>
      <c r="D68" s="80" t="s">
        <v>808</v>
      </c>
      <c r="E68" s="81" t="s">
        <v>1012</v>
      </c>
      <c r="F68" s="47"/>
      <c r="G68" s="47"/>
      <c r="H68" s="81" t="s">
        <v>1012</v>
      </c>
      <c r="I68" s="68" t="s">
        <v>362</v>
      </c>
      <c r="J68" s="55"/>
      <c r="K68" s="38"/>
      <c r="L68" s="77" t="s">
        <v>1011</v>
      </c>
      <c r="M68" s="42"/>
      <c r="N68" s="42"/>
      <c r="O68" s="42"/>
      <c r="P68" s="42"/>
      <c r="Q68" s="43"/>
      <c r="R68" s="38"/>
      <c r="S68" s="67"/>
      <c r="T68" s="67"/>
      <c r="U68" s="67"/>
      <c r="V68" s="67"/>
    </row>
    <row r="69" spans="1:22" s="37" customFormat="1">
      <c r="A69" s="77" t="s">
        <v>1013</v>
      </c>
      <c r="B69" s="78" t="s">
        <v>701</v>
      </c>
      <c r="C69" s="79" t="s">
        <v>40</v>
      </c>
      <c r="D69" s="80" t="s">
        <v>164</v>
      </c>
      <c r="E69" s="81" t="s">
        <v>1014</v>
      </c>
      <c r="F69" s="47"/>
      <c r="G69" s="47"/>
      <c r="H69" s="81" t="s">
        <v>1014</v>
      </c>
      <c r="I69" s="68" t="s">
        <v>362</v>
      </c>
      <c r="J69" s="55"/>
      <c r="K69" s="38"/>
      <c r="L69" s="77" t="s">
        <v>1013</v>
      </c>
      <c r="M69" s="42"/>
      <c r="N69" s="42"/>
      <c r="O69" s="42"/>
      <c r="P69" s="42"/>
      <c r="Q69" s="43"/>
      <c r="R69" s="38"/>
      <c r="S69" s="67"/>
      <c r="T69" s="67"/>
      <c r="U69" s="67"/>
      <c r="V69" s="67"/>
    </row>
    <row r="70" spans="1:22" s="37" customFormat="1">
      <c r="A70" s="77" t="s">
        <v>1015</v>
      </c>
      <c r="B70" s="78" t="s">
        <v>701</v>
      </c>
      <c r="C70" s="79" t="s">
        <v>40</v>
      </c>
      <c r="D70" s="80" t="s">
        <v>166</v>
      </c>
      <c r="E70" s="81" t="s">
        <v>1016</v>
      </c>
      <c r="F70" s="47"/>
      <c r="G70" s="47"/>
      <c r="H70" s="81" t="s">
        <v>1016</v>
      </c>
      <c r="I70" s="68" t="s">
        <v>362</v>
      </c>
      <c r="J70" s="55"/>
      <c r="K70" s="38"/>
      <c r="L70" s="77" t="s">
        <v>1015</v>
      </c>
      <c r="M70" s="42"/>
      <c r="N70" s="42"/>
      <c r="O70" s="42"/>
      <c r="P70" s="42"/>
      <c r="Q70" s="43"/>
      <c r="R70" s="38"/>
      <c r="S70" s="67"/>
      <c r="T70" s="67"/>
      <c r="U70" s="67"/>
      <c r="V70" s="67"/>
    </row>
    <row r="71" spans="1:22" s="37" customFormat="1">
      <c r="A71" s="77" t="s">
        <v>1017</v>
      </c>
      <c r="B71" s="78" t="s">
        <v>701</v>
      </c>
      <c r="C71" s="79" t="s">
        <v>40</v>
      </c>
      <c r="D71" s="80" t="s">
        <v>165</v>
      </c>
      <c r="E71" s="81" t="s">
        <v>1018</v>
      </c>
      <c r="F71" s="47"/>
      <c r="G71" s="47"/>
      <c r="H71" s="81" t="s">
        <v>1018</v>
      </c>
      <c r="I71" s="68" t="s">
        <v>362</v>
      </c>
      <c r="J71" s="55"/>
      <c r="K71" s="38"/>
      <c r="L71" s="77" t="s">
        <v>1017</v>
      </c>
      <c r="M71" s="42"/>
      <c r="N71" s="42"/>
      <c r="O71" s="42"/>
      <c r="P71" s="42"/>
      <c r="Q71" s="43"/>
      <c r="R71" s="38"/>
      <c r="S71" s="67"/>
      <c r="T71" s="67"/>
      <c r="U71" s="67"/>
      <c r="V71" s="67"/>
    </row>
    <row r="72" spans="1:22" s="37" customFormat="1" ht="30">
      <c r="A72" s="82" t="s">
        <v>40</v>
      </c>
      <c r="B72" s="78" t="s">
        <v>701</v>
      </c>
      <c r="C72" s="83" t="s">
        <v>40</v>
      </c>
      <c r="D72" s="84"/>
      <c r="E72" s="85" t="s">
        <v>1019</v>
      </c>
      <c r="F72" s="47"/>
      <c r="G72" s="47"/>
      <c r="H72" s="85" t="s">
        <v>1019</v>
      </c>
      <c r="I72" s="68" t="s">
        <v>362</v>
      </c>
      <c r="J72" s="55"/>
      <c r="K72" s="38"/>
      <c r="L72" s="82" t="s">
        <v>40</v>
      </c>
      <c r="M72" s="42"/>
      <c r="N72" s="42"/>
      <c r="O72" s="42"/>
      <c r="P72" s="42"/>
      <c r="Q72" s="43"/>
      <c r="R72" s="38"/>
      <c r="S72" s="67"/>
      <c r="T72" s="67"/>
      <c r="U72" s="67"/>
      <c r="V72" s="67"/>
    </row>
    <row r="73" spans="1:22" s="37" customFormat="1" ht="30">
      <c r="A73" s="82" t="s">
        <v>910</v>
      </c>
      <c r="B73" s="78" t="s">
        <v>701</v>
      </c>
      <c r="C73" s="83" t="s">
        <v>910</v>
      </c>
      <c r="D73" s="84"/>
      <c r="E73" s="85" t="s">
        <v>1020</v>
      </c>
      <c r="F73" s="47"/>
      <c r="G73" s="47"/>
      <c r="H73" s="85" t="s">
        <v>1020</v>
      </c>
      <c r="I73" s="68" t="s">
        <v>362</v>
      </c>
      <c r="J73" s="55"/>
      <c r="K73" s="38"/>
      <c r="L73" s="82" t="s">
        <v>1021</v>
      </c>
      <c r="M73" s="42"/>
      <c r="N73" s="42"/>
      <c r="O73" s="42"/>
      <c r="P73" s="42"/>
      <c r="Q73" s="43"/>
      <c r="R73" s="38"/>
      <c r="S73" s="67"/>
      <c r="T73" s="67"/>
      <c r="U73" s="67"/>
      <c r="V73" s="67"/>
    </row>
    <row r="74" spans="1:22" s="37" customFormat="1" ht="30">
      <c r="A74" s="86" t="s">
        <v>1022</v>
      </c>
      <c r="B74" s="78" t="s">
        <v>701</v>
      </c>
      <c r="C74" s="84" t="s">
        <v>43</v>
      </c>
      <c r="D74" s="84" t="s">
        <v>1023</v>
      </c>
      <c r="E74" s="87" t="s">
        <v>1024</v>
      </c>
      <c r="F74" s="38"/>
      <c r="G74" s="38"/>
      <c r="H74" s="87" t="s">
        <v>1024</v>
      </c>
      <c r="I74" s="68" t="s">
        <v>362</v>
      </c>
      <c r="J74" s="55"/>
      <c r="K74" s="38"/>
      <c r="L74" s="86" t="s">
        <v>1022</v>
      </c>
      <c r="M74" s="42"/>
      <c r="N74" s="42"/>
      <c r="O74" s="42"/>
      <c r="P74" s="42"/>
      <c r="Q74" s="43"/>
      <c r="R74" s="38"/>
      <c r="S74" s="67"/>
      <c r="T74" s="67"/>
      <c r="U74" s="67"/>
      <c r="V74" s="67"/>
    </row>
    <row r="75" spans="1:22" s="37" customFormat="1" ht="30">
      <c r="A75" s="86" t="s">
        <v>1025</v>
      </c>
      <c r="B75" s="78" t="s">
        <v>701</v>
      </c>
      <c r="C75" s="84" t="s">
        <v>43</v>
      </c>
      <c r="D75" s="84" t="s">
        <v>1026</v>
      </c>
      <c r="E75" s="87" t="s">
        <v>1027</v>
      </c>
      <c r="F75" s="38"/>
      <c r="G75" s="38"/>
      <c r="H75" s="87" t="s">
        <v>1027</v>
      </c>
      <c r="I75" s="68" t="s">
        <v>362</v>
      </c>
      <c r="J75" s="55"/>
      <c r="K75" s="38"/>
      <c r="L75" s="86" t="s">
        <v>1025</v>
      </c>
      <c r="M75" s="42"/>
      <c r="N75" s="42"/>
      <c r="O75" s="42"/>
      <c r="P75" s="42"/>
      <c r="Q75" s="43"/>
      <c r="R75" s="38"/>
      <c r="S75" s="67"/>
      <c r="T75" s="67"/>
      <c r="U75" s="67"/>
      <c r="V75" s="67"/>
    </row>
    <row r="76" spans="1:22" s="37" customFormat="1" ht="30">
      <c r="A76" s="69" t="s">
        <v>43</v>
      </c>
      <c r="B76" s="45" t="s">
        <v>701</v>
      </c>
      <c r="C76" s="69" t="s">
        <v>43</v>
      </c>
      <c r="D76" s="67"/>
      <c r="E76" s="72" t="s">
        <v>1028</v>
      </c>
      <c r="F76" s="47"/>
      <c r="G76" s="47"/>
      <c r="H76" s="72" t="s">
        <v>1028</v>
      </c>
      <c r="I76" s="68" t="s">
        <v>362</v>
      </c>
      <c r="J76" s="55"/>
      <c r="K76" s="38"/>
      <c r="L76" s="69" t="s">
        <v>1029</v>
      </c>
      <c r="M76" s="42"/>
      <c r="N76" s="42"/>
      <c r="O76" s="42"/>
      <c r="P76" s="42"/>
      <c r="Q76" s="43"/>
      <c r="R76" s="38"/>
      <c r="S76" s="67"/>
      <c r="T76" s="67"/>
      <c r="U76" s="67"/>
      <c r="V76" s="67"/>
    </row>
    <row r="77" spans="1:22" ht="30">
      <c r="A77" s="77" t="s">
        <v>1030</v>
      </c>
      <c r="B77" s="78" t="s">
        <v>701</v>
      </c>
      <c r="C77" s="84" t="s">
        <v>955</v>
      </c>
      <c r="D77" s="80" t="s">
        <v>956</v>
      </c>
      <c r="E77" s="88" t="s">
        <v>1031</v>
      </c>
      <c r="F77" s="89"/>
      <c r="G77" s="89"/>
      <c r="H77" s="88" t="s">
        <v>1031</v>
      </c>
      <c r="I77" s="68" t="s">
        <v>362</v>
      </c>
      <c r="J77" s="55"/>
      <c r="K77" s="90"/>
      <c r="L77" s="77" t="s">
        <v>1030</v>
      </c>
      <c r="M77" s="53"/>
      <c r="N77" s="53"/>
      <c r="O77" s="53"/>
      <c r="P77" s="53"/>
      <c r="Q77" s="91"/>
      <c r="R77" s="53"/>
      <c r="S77" s="53"/>
      <c r="T77" s="53"/>
      <c r="U77" s="53"/>
      <c r="V77" s="53"/>
    </row>
    <row r="78" spans="1:22" s="37" customFormat="1" ht="30">
      <c r="A78" s="77" t="s">
        <v>1032</v>
      </c>
      <c r="B78" s="78" t="s">
        <v>701</v>
      </c>
      <c r="C78" s="84" t="s">
        <v>955</v>
      </c>
      <c r="D78" s="80" t="s">
        <v>969</v>
      </c>
      <c r="E78" s="88" t="s">
        <v>1033</v>
      </c>
      <c r="F78" s="47"/>
      <c r="G78" s="47"/>
      <c r="H78" s="88" t="s">
        <v>1033</v>
      </c>
      <c r="I78" s="68" t="s">
        <v>362</v>
      </c>
      <c r="J78" s="55"/>
      <c r="K78" s="38"/>
      <c r="L78" s="82" t="s">
        <v>1032</v>
      </c>
      <c r="M78" s="42"/>
      <c r="N78" s="42"/>
      <c r="O78" s="42"/>
      <c r="P78" s="42"/>
      <c r="Q78" s="43"/>
      <c r="R78" s="38"/>
      <c r="S78" s="67"/>
      <c r="T78" s="67"/>
      <c r="U78" s="67"/>
      <c r="V78" s="67"/>
    </row>
    <row r="79" spans="1:22" ht="30">
      <c r="A79" s="92" t="s">
        <v>955</v>
      </c>
      <c r="B79" s="93" t="s">
        <v>701</v>
      </c>
      <c r="C79" s="94" t="s">
        <v>955</v>
      </c>
      <c r="D79" s="95"/>
      <c r="E79" s="96" t="s">
        <v>1034</v>
      </c>
      <c r="F79" s="47"/>
      <c r="G79" s="47"/>
      <c r="H79" s="96" t="s">
        <v>1034</v>
      </c>
      <c r="I79" s="68" t="s">
        <v>362</v>
      </c>
      <c r="J79" s="55"/>
      <c r="K79" s="90"/>
      <c r="L79" s="92" t="s">
        <v>955</v>
      </c>
      <c r="M79" s="53"/>
      <c r="N79" s="53"/>
      <c r="O79" s="53"/>
      <c r="P79" s="53"/>
      <c r="Q79" s="91"/>
      <c r="R79" s="53"/>
      <c r="S79" s="53"/>
      <c r="T79" s="53"/>
      <c r="U79" s="53"/>
      <c r="V79" s="53"/>
    </row>
    <row r="80" spans="1:22" s="101" customFormat="1" ht="45">
      <c r="A80" s="97" t="s">
        <v>1035</v>
      </c>
      <c r="B80" s="98" t="s">
        <v>60</v>
      </c>
      <c r="C80" s="51" t="s">
        <v>49</v>
      </c>
      <c r="D80" s="97" t="s">
        <v>46</v>
      </c>
      <c r="E80" s="38" t="s">
        <v>445</v>
      </c>
      <c r="F80" s="38"/>
      <c r="G80" s="38"/>
      <c r="H80" s="97" t="s">
        <v>446</v>
      </c>
      <c r="I80" s="97" t="s">
        <v>1036</v>
      </c>
      <c r="J80" s="99"/>
      <c r="K80" s="56" t="s">
        <v>1037</v>
      </c>
      <c r="L80" s="97" t="s">
        <v>1035</v>
      </c>
      <c r="M80" s="59">
        <v>3.2</v>
      </c>
      <c r="N80" s="59" t="s">
        <v>1038</v>
      </c>
      <c r="O80" s="38">
        <v>162</v>
      </c>
      <c r="P80" s="59">
        <v>2019</v>
      </c>
      <c r="Q80" s="43" t="s">
        <v>1039</v>
      </c>
      <c r="R80" s="50" t="s">
        <v>1040</v>
      </c>
      <c r="S80" s="100"/>
      <c r="T80" s="100"/>
      <c r="U80" s="100"/>
      <c r="V80" s="100"/>
    </row>
    <row r="81" spans="1:22" s="101" customFormat="1" ht="25.5" customHeight="1">
      <c r="A81" s="99" t="s">
        <v>1041</v>
      </c>
      <c r="B81" s="98" t="s">
        <v>60</v>
      </c>
      <c r="C81" s="51" t="s">
        <v>49</v>
      </c>
      <c r="D81" s="51" t="s">
        <v>1042</v>
      </c>
      <c r="E81" s="51" t="s">
        <v>453</v>
      </c>
      <c r="F81" s="51"/>
      <c r="G81" s="51"/>
      <c r="H81" s="51" t="s">
        <v>454</v>
      </c>
      <c r="I81" s="97" t="s">
        <v>1043</v>
      </c>
      <c r="J81" s="55"/>
      <c r="K81" s="56" t="s">
        <v>1044</v>
      </c>
      <c r="L81" s="99" t="s">
        <v>1041</v>
      </c>
      <c r="M81" s="59">
        <v>3</v>
      </c>
      <c r="N81" s="59" t="s">
        <v>1045</v>
      </c>
      <c r="O81" s="38">
        <v>162</v>
      </c>
      <c r="P81" s="59">
        <v>2018</v>
      </c>
      <c r="Q81" s="43" t="s">
        <v>719</v>
      </c>
      <c r="R81" s="50" t="s">
        <v>1046</v>
      </c>
      <c r="S81" s="100"/>
      <c r="T81" s="100"/>
      <c r="U81" s="100"/>
      <c r="V81" s="100"/>
    </row>
    <row r="82" spans="1:22" s="101" customFormat="1" ht="45">
      <c r="A82" s="99" t="s">
        <v>1047</v>
      </c>
      <c r="B82" s="98" t="s">
        <v>60</v>
      </c>
      <c r="C82" s="51" t="s">
        <v>49</v>
      </c>
      <c r="D82" s="51" t="s">
        <v>1042</v>
      </c>
      <c r="E82" s="51" t="s">
        <v>457</v>
      </c>
      <c r="F82" s="51"/>
      <c r="G82" s="51"/>
      <c r="H82" s="51" t="s">
        <v>458</v>
      </c>
      <c r="I82" s="97" t="s">
        <v>1048</v>
      </c>
      <c r="J82" s="55"/>
      <c r="K82" s="56" t="s">
        <v>1044</v>
      </c>
      <c r="L82" s="99" t="s">
        <v>1047</v>
      </c>
      <c r="M82" s="59">
        <v>3</v>
      </c>
      <c r="N82" s="59" t="s">
        <v>1045</v>
      </c>
      <c r="O82" s="38">
        <v>139</v>
      </c>
      <c r="P82" s="59">
        <v>2018</v>
      </c>
      <c r="Q82" s="43" t="s">
        <v>719</v>
      </c>
      <c r="R82" s="50" t="s">
        <v>1046</v>
      </c>
      <c r="S82" s="100"/>
      <c r="T82" s="100"/>
      <c r="U82" s="100"/>
      <c r="V82" s="100"/>
    </row>
    <row r="83" spans="1:22" s="101" customFormat="1" ht="45">
      <c r="A83" s="99" t="s">
        <v>1049</v>
      </c>
      <c r="B83" s="98" t="s">
        <v>60</v>
      </c>
      <c r="C83" s="51" t="s">
        <v>49</v>
      </c>
      <c r="D83" s="51" t="s">
        <v>1042</v>
      </c>
      <c r="E83" s="51" t="s">
        <v>462</v>
      </c>
      <c r="F83" s="51"/>
      <c r="G83" s="51"/>
      <c r="H83" s="51" t="s">
        <v>463</v>
      </c>
      <c r="I83" s="97" t="s">
        <v>1050</v>
      </c>
      <c r="J83" s="55"/>
      <c r="K83" s="56" t="s">
        <v>1044</v>
      </c>
      <c r="L83" s="99" t="s">
        <v>1049</v>
      </c>
      <c r="M83" s="59">
        <v>3</v>
      </c>
      <c r="N83" s="59" t="s">
        <v>1045</v>
      </c>
      <c r="O83" s="38">
        <v>127</v>
      </c>
      <c r="P83" s="59">
        <v>2018</v>
      </c>
      <c r="Q83" s="100" t="s">
        <v>719</v>
      </c>
      <c r="R83" s="50" t="s">
        <v>1046</v>
      </c>
      <c r="S83" s="100"/>
      <c r="T83" s="100"/>
      <c r="U83" s="100"/>
      <c r="V83" s="100"/>
    </row>
    <row r="84" spans="1:22" s="101" customFormat="1" ht="45">
      <c r="A84" s="102" t="s">
        <v>1051</v>
      </c>
      <c r="B84" s="98" t="s">
        <v>60</v>
      </c>
      <c r="C84" s="51" t="s">
        <v>49</v>
      </c>
      <c r="D84" s="51" t="s">
        <v>47</v>
      </c>
      <c r="E84" s="51" t="s">
        <v>269</v>
      </c>
      <c r="F84" s="38"/>
      <c r="G84" s="38"/>
      <c r="H84" s="97" t="s">
        <v>227</v>
      </c>
      <c r="I84" s="97" t="s">
        <v>1052</v>
      </c>
      <c r="J84" s="99"/>
      <c r="K84" s="56" t="s">
        <v>1053</v>
      </c>
      <c r="L84" s="97" t="s">
        <v>1051</v>
      </c>
      <c r="M84" s="59">
        <v>2.2000000000000002</v>
      </c>
      <c r="N84" s="59" t="s">
        <v>1054</v>
      </c>
      <c r="O84" s="38">
        <v>135</v>
      </c>
      <c r="P84" s="59">
        <v>2020</v>
      </c>
      <c r="Q84" s="43" t="s">
        <v>1055</v>
      </c>
      <c r="R84" s="103" t="s">
        <v>1056</v>
      </c>
      <c r="S84" s="100"/>
      <c r="T84" s="100"/>
      <c r="U84" s="100"/>
      <c r="V84" s="100"/>
    </row>
    <row r="85" spans="1:22" s="101" customFormat="1" ht="45">
      <c r="A85" s="97" t="s">
        <v>1057</v>
      </c>
      <c r="B85" s="98" t="s">
        <v>60</v>
      </c>
      <c r="C85" s="51" t="s">
        <v>49</v>
      </c>
      <c r="D85" s="51" t="s">
        <v>47</v>
      </c>
      <c r="E85" s="38" t="s">
        <v>468</v>
      </c>
      <c r="F85" s="38"/>
      <c r="G85" s="38"/>
      <c r="H85" s="97" t="s">
        <v>228</v>
      </c>
      <c r="I85" s="97" t="s">
        <v>1058</v>
      </c>
      <c r="J85" s="99"/>
      <c r="K85" s="56" t="s">
        <v>1059</v>
      </c>
      <c r="L85" s="97" t="s">
        <v>1057</v>
      </c>
      <c r="M85" s="100"/>
      <c r="N85" s="100"/>
      <c r="O85" s="38">
        <v>132</v>
      </c>
      <c r="P85" s="104">
        <v>2015</v>
      </c>
      <c r="Q85" s="43" t="s">
        <v>1060</v>
      </c>
      <c r="R85" s="50" t="s">
        <v>1061</v>
      </c>
      <c r="S85" s="100"/>
      <c r="T85" s="100"/>
      <c r="U85" s="100"/>
      <c r="V85" s="100"/>
    </row>
    <row r="86" spans="1:22" s="101" customFormat="1" ht="90">
      <c r="A86" s="97" t="s">
        <v>1062</v>
      </c>
      <c r="B86" s="98" t="s">
        <v>60</v>
      </c>
      <c r="C86" s="51" t="s">
        <v>49</v>
      </c>
      <c r="D86" s="97" t="s">
        <v>48</v>
      </c>
      <c r="E86" s="38" t="s">
        <v>471</v>
      </c>
      <c r="F86" s="38"/>
      <c r="G86" s="38"/>
      <c r="H86" s="97" t="s">
        <v>229</v>
      </c>
      <c r="I86" s="97" t="s">
        <v>1063</v>
      </c>
      <c r="J86" s="99"/>
      <c r="K86" s="56" t="s">
        <v>1064</v>
      </c>
      <c r="L86" s="97" t="s">
        <v>1062</v>
      </c>
      <c r="M86" s="59">
        <v>3.1</v>
      </c>
      <c r="N86" s="59" t="s">
        <v>1065</v>
      </c>
      <c r="O86" s="38">
        <v>162</v>
      </c>
      <c r="P86" s="59">
        <v>2017</v>
      </c>
      <c r="Q86" s="43" t="s">
        <v>1066</v>
      </c>
      <c r="R86" s="50" t="s">
        <v>1067</v>
      </c>
      <c r="S86" s="100"/>
      <c r="T86" s="100"/>
      <c r="U86" s="100"/>
      <c r="V86" s="100"/>
    </row>
    <row r="87" spans="1:22" s="101" customFormat="1" ht="45">
      <c r="A87" s="99" t="s">
        <v>1068</v>
      </c>
      <c r="B87" s="98" t="s">
        <v>60</v>
      </c>
      <c r="C87" s="51" t="s">
        <v>49</v>
      </c>
      <c r="D87" s="97" t="s">
        <v>48</v>
      </c>
      <c r="E87" s="38" t="s">
        <v>1069</v>
      </c>
      <c r="F87" s="38"/>
      <c r="G87" s="38"/>
      <c r="H87" s="97" t="s">
        <v>1070</v>
      </c>
      <c r="I87" s="97" t="s">
        <v>1071</v>
      </c>
      <c r="J87" s="99"/>
      <c r="K87" s="56" t="s">
        <v>1072</v>
      </c>
      <c r="L87" s="99" t="s">
        <v>1068</v>
      </c>
      <c r="M87" s="59" t="s">
        <v>1073</v>
      </c>
      <c r="N87" s="59" t="s">
        <v>1074</v>
      </c>
      <c r="O87" s="38">
        <v>159</v>
      </c>
      <c r="P87" s="59" t="s">
        <v>1075</v>
      </c>
      <c r="Q87" s="43" t="s">
        <v>1076</v>
      </c>
      <c r="R87" s="50" t="s">
        <v>1046</v>
      </c>
      <c r="S87" s="100"/>
      <c r="T87" s="100"/>
      <c r="U87" s="100"/>
      <c r="V87" s="100"/>
    </row>
    <row r="88" spans="1:22" s="101" customFormat="1" ht="45">
      <c r="A88" s="51" t="s">
        <v>1077</v>
      </c>
      <c r="B88" s="98" t="s">
        <v>60</v>
      </c>
      <c r="C88" s="51" t="s">
        <v>49</v>
      </c>
      <c r="D88" s="97" t="s">
        <v>48</v>
      </c>
      <c r="E88" s="38" t="s">
        <v>1078</v>
      </c>
      <c r="F88" s="38"/>
      <c r="G88" s="38"/>
      <c r="H88" s="97" t="s">
        <v>483</v>
      </c>
      <c r="I88" s="97" t="s">
        <v>1079</v>
      </c>
      <c r="J88" s="99"/>
      <c r="K88" s="56" t="s">
        <v>1080</v>
      </c>
      <c r="L88" s="97" t="s">
        <v>1077</v>
      </c>
      <c r="M88" s="59"/>
      <c r="N88" s="59"/>
      <c r="O88" s="38">
        <v>157</v>
      </c>
      <c r="P88" s="59" t="s">
        <v>1081</v>
      </c>
      <c r="Q88" s="43" t="s">
        <v>1082</v>
      </c>
      <c r="R88" s="50" t="s">
        <v>1083</v>
      </c>
      <c r="S88" s="97"/>
      <c r="T88" s="100"/>
      <c r="U88" s="97"/>
      <c r="V88" s="100"/>
    </row>
    <row r="89" spans="1:22" s="101" customFormat="1" ht="105">
      <c r="A89" s="97" t="s">
        <v>1084</v>
      </c>
      <c r="B89" s="98" t="s">
        <v>60</v>
      </c>
      <c r="C89" s="97" t="s">
        <v>50</v>
      </c>
      <c r="D89" s="97" t="s">
        <v>1085</v>
      </c>
      <c r="E89" s="38" t="s">
        <v>236</v>
      </c>
      <c r="F89" s="38"/>
      <c r="G89" s="38"/>
      <c r="H89" s="97" t="s">
        <v>558</v>
      </c>
      <c r="I89" s="97" t="s">
        <v>1086</v>
      </c>
      <c r="J89" s="99"/>
      <c r="K89" s="56" t="s">
        <v>1087</v>
      </c>
      <c r="L89" s="97" t="s">
        <v>1084</v>
      </c>
      <c r="M89" s="59">
        <v>4.0999999999999996</v>
      </c>
      <c r="N89" s="59" t="s">
        <v>1088</v>
      </c>
      <c r="O89" s="38">
        <v>130</v>
      </c>
      <c r="P89" s="59" t="s">
        <v>1089</v>
      </c>
      <c r="Q89" s="43" t="s">
        <v>719</v>
      </c>
      <c r="R89" s="105" t="s">
        <v>1090</v>
      </c>
      <c r="S89" s="100"/>
      <c r="T89" s="100"/>
      <c r="U89" s="100"/>
      <c r="V89" s="100"/>
    </row>
    <row r="90" spans="1:22" s="101" customFormat="1" ht="105">
      <c r="A90" s="97" t="s">
        <v>1091</v>
      </c>
      <c r="B90" s="98" t="s">
        <v>60</v>
      </c>
      <c r="C90" s="97" t="s">
        <v>50</v>
      </c>
      <c r="D90" s="97" t="s">
        <v>1085</v>
      </c>
      <c r="E90" s="38" t="s">
        <v>1092</v>
      </c>
      <c r="F90" s="38"/>
      <c r="G90" s="38"/>
      <c r="H90" s="97" t="s">
        <v>561</v>
      </c>
      <c r="I90" s="97" t="s">
        <v>1093</v>
      </c>
      <c r="J90" s="99"/>
      <c r="K90" s="56" t="s">
        <v>1087</v>
      </c>
      <c r="L90" s="97" t="s">
        <v>1091</v>
      </c>
      <c r="M90" s="59">
        <v>4.0999999999999996</v>
      </c>
      <c r="N90" s="59" t="s">
        <v>1088</v>
      </c>
      <c r="O90" s="38">
        <v>117</v>
      </c>
      <c r="P90" s="59" t="s">
        <v>1094</v>
      </c>
      <c r="Q90" s="43" t="s">
        <v>719</v>
      </c>
      <c r="R90" s="105" t="s">
        <v>1090</v>
      </c>
      <c r="S90" s="100"/>
      <c r="T90" s="100"/>
      <c r="U90" s="100"/>
      <c r="V90" s="100"/>
    </row>
    <row r="91" spans="1:22" s="101" customFormat="1" ht="120">
      <c r="A91" s="51" t="s">
        <v>1095</v>
      </c>
      <c r="B91" s="98" t="s">
        <v>60</v>
      </c>
      <c r="C91" s="51" t="s">
        <v>50</v>
      </c>
      <c r="D91" s="51"/>
      <c r="E91" s="51" t="s">
        <v>1096</v>
      </c>
      <c r="F91" s="38"/>
      <c r="G91" s="38"/>
      <c r="H91" s="97" t="s">
        <v>1097</v>
      </c>
      <c r="I91" s="97" t="s">
        <v>1098</v>
      </c>
      <c r="J91" s="99"/>
      <c r="K91" s="56" t="s">
        <v>1087</v>
      </c>
      <c r="L91" s="97" t="s">
        <v>1095</v>
      </c>
      <c r="M91" s="59">
        <v>4.5999999999999996</v>
      </c>
      <c r="N91" s="59" t="s">
        <v>1099</v>
      </c>
      <c r="O91" s="38">
        <v>120</v>
      </c>
      <c r="P91" s="59" t="s">
        <v>1094</v>
      </c>
      <c r="Q91" s="43" t="s">
        <v>719</v>
      </c>
      <c r="R91" s="105" t="s">
        <v>1090</v>
      </c>
      <c r="S91" s="100"/>
      <c r="T91" s="100"/>
      <c r="U91" s="100"/>
      <c r="V91" s="100"/>
    </row>
    <row r="92" spans="1:22" s="101" customFormat="1" ht="105">
      <c r="A92" s="97" t="s">
        <v>1100</v>
      </c>
      <c r="B92" s="98" t="s">
        <v>60</v>
      </c>
      <c r="C92" s="97" t="s">
        <v>50</v>
      </c>
      <c r="D92" s="97"/>
      <c r="E92" s="38" t="s">
        <v>1101</v>
      </c>
      <c r="F92" s="38"/>
      <c r="G92" s="38"/>
      <c r="H92" s="97" t="s">
        <v>1102</v>
      </c>
      <c r="I92" s="97" t="s">
        <v>1103</v>
      </c>
      <c r="J92" s="99"/>
      <c r="K92" s="56" t="s">
        <v>1104</v>
      </c>
      <c r="L92" s="97" t="s">
        <v>1100</v>
      </c>
      <c r="M92" s="59"/>
      <c r="N92" s="59"/>
      <c r="O92" s="38">
        <v>117</v>
      </c>
      <c r="P92" s="59" t="s">
        <v>1105</v>
      </c>
      <c r="Q92" s="43" t="s">
        <v>719</v>
      </c>
      <c r="R92" s="105" t="s">
        <v>1106</v>
      </c>
      <c r="S92" s="100"/>
      <c r="T92" s="100"/>
      <c r="U92" s="100"/>
      <c r="V92" s="100"/>
    </row>
    <row r="93" spans="1:22" s="101" customFormat="1" ht="87.75" customHeight="1">
      <c r="A93" s="97" t="s">
        <v>1107</v>
      </c>
      <c r="B93" s="106" t="s">
        <v>60</v>
      </c>
      <c r="C93" s="97" t="s">
        <v>1108</v>
      </c>
      <c r="D93" s="97" t="s">
        <v>1109</v>
      </c>
      <c r="E93" s="38" t="s">
        <v>1110</v>
      </c>
      <c r="F93" s="38"/>
      <c r="G93" s="38"/>
      <c r="H93" s="97" t="s">
        <v>1111</v>
      </c>
      <c r="I93" s="97" t="s">
        <v>1112</v>
      </c>
      <c r="J93" s="99"/>
      <c r="K93" s="56" t="s">
        <v>1113</v>
      </c>
      <c r="L93" s="97" t="s">
        <v>1107</v>
      </c>
      <c r="M93" s="59">
        <v>6.1</v>
      </c>
      <c r="N93" s="59" t="s">
        <v>1114</v>
      </c>
      <c r="O93" s="38">
        <v>162</v>
      </c>
      <c r="P93" s="59" t="s">
        <v>1115</v>
      </c>
      <c r="Q93" s="43" t="s">
        <v>719</v>
      </c>
      <c r="R93" s="50" t="s">
        <v>1116</v>
      </c>
      <c r="S93" s="100"/>
      <c r="T93" s="100"/>
      <c r="U93" s="100"/>
      <c r="V93" s="100"/>
    </row>
    <row r="94" spans="1:22" ht="45">
      <c r="A94" s="97" t="s">
        <v>1117</v>
      </c>
      <c r="B94" s="106" t="s">
        <v>60</v>
      </c>
      <c r="C94" s="97" t="s">
        <v>1108</v>
      </c>
      <c r="D94" s="97" t="s">
        <v>1109</v>
      </c>
      <c r="E94" s="38" t="s">
        <v>1118</v>
      </c>
      <c r="F94" s="38"/>
      <c r="G94" s="38"/>
      <c r="H94" s="97" t="s">
        <v>1119</v>
      </c>
      <c r="I94" s="97" t="s">
        <v>1120</v>
      </c>
      <c r="J94" s="99"/>
      <c r="K94" s="56" t="s">
        <v>1113</v>
      </c>
      <c r="L94" s="97" t="s">
        <v>1117</v>
      </c>
      <c r="M94" s="53"/>
      <c r="N94" s="53"/>
      <c r="O94" s="38">
        <v>162</v>
      </c>
      <c r="P94" s="59" t="s">
        <v>1115</v>
      </c>
      <c r="Q94" s="43" t="s">
        <v>719</v>
      </c>
      <c r="R94" s="50" t="s">
        <v>1116</v>
      </c>
      <c r="S94" s="53"/>
      <c r="T94" s="53"/>
      <c r="U94" s="53"/>
      <c r="V94" s="53"/>
    </row>
    <row r="95" spans="1:22" ht="45">
      <c r="A95" s="97" t="s">
        <v>1121</v>
      </c>
      <c r="B95" s="106" t="s">
        <v>60</v>
      </c>
      <c r="C95" s="97" t="s">
        <v>1108</v>
      </c>
      <c r="D95" s="97" t="s">
        <v>1109</v>
      </c>
      <c r="E95" s="38" t="s">
        <v>1122</v>
      </c>
      <c r="F95" s="38"/>
      <c r="G95" s="38"/>
      <c r="H95" s="97" t="s">
        <v>1123</v>
      </c>
      <c r="I95" s="97" t="s">
        <v>1123</v>
      </c>
      <c r="J95" s="99"/>
      <c r="K95" s="56" t="s">
        <v>1113</v>
      </c>
      <c r="L95" s="97" t="s">
        <v>1121</v>
      </c>
      <c r="M95" s="53"/>
      <c r="N95" s="53"/>
      <c r="O95" s="38">
        <v>162</v>
      </c>
      <c r="P95" s="59" t="s">
        <v>1115</v>
      </c>
      <c r="Q95" s="43" t="s">
        <v>719</v>
      </c>
      <c r="R95" s="50" t="s">
        <v>1116</v>
      </c>
      <c r="S95" s="53"/>
      <c r="T95" s="53"/>
      <c r="U95" s="53"/>
      <c r="V95" s="53"/>
    </row>
    <row r="96" spans="1:22" ht="45">
      <c r="A96" s="97" t="s">
        <v>1124</v>
      </c>
      <c r="B96" s="106" t="s">
        <v>60</v>
      </c>
      <c r="C96" s="97" t="s">
        <v>1108</v>
      </c>
      <c r="D96" s="97" t="s">
        <v>1109</v>
      </c>
      <c r="E96" s="38" t="s">
        <v>1125</v>
      </c>
      <c r="F96" s="38"/>
      <c r="G96" s="38"/>
      <c r="H96" s="97" t="s">
        <v>1126</v>
      </c>
      <c r="I96" s="97" t="s">
        <v>1127</v>
      </c>
      <c r="J96" s="99"/>
      <c r="K96" s="56" t="s">
        <v>1113</v>
      </c>
      <c r="L96" s="97" t="s">
        <v>1124</v>
      </c>
      <c r="M96" s="53"/>
      <c r="N96" s="53"/>
      <c r="O96" s="38">
        <v>162</v>
      </c>
      <c r="P96" s="59" t="s">
        <v>1115</v>
      </c>
      <c r="Q96" s="43" t="s">
        <v>719</v>
      </c>
      <c r="R96" s="50" t="s">
        <v>1116</v>
      </c>
      <c r="S96" s="53"/>
      <c r="T96" s="53"/>
      <c r="U96" s="53"/>
      <c r="V96" s="53"/>
    </row>
    <row r="97" spans="1:22" ht="105">
      <c r="A97" s="107" t="s">
        <v>1128</v>
      </c>
      <c r="B97" s="106" t="s">
        <v>60</v>
      </c>
      <c r="C97" s="97" t="s">
        <v>1108</v>
      </c>
      <c r="D97" s="107" t="s">
        <v>1109</v>
      </c>
      <c r="E97" s="107" t="s">
        <v>1109</v>
      </c>
      <c r="F97" s="38"/>
      <c r="G97" s="38"/>
      <c r="H97" s="108" t="s">
        <v>1129</v>
      </c>
      <c r="I97" s="97" t="s">
        <v>1130</v>
      </c>
      <c r="J97" s="99" t="s">
        <v>1131</v>
      </c>
      <c r="K97" s="56" t="s">
        <v>1132</v>
      </c>
      <c r="L97" s="107" t="s">
        <v>1128</v>
      </c>
      <c r="M97" s="53"/>
      <c r="N97" s="53"/>
      <c r="O97" s="38">
        <v>162</v>
      </c>
      <c r="P97" s="59" t="s">
        <v>1115</v>
      </c>
      <c r="Q97" s="109" t="s">
        <v>706</v>
      </c>
      <c r="R97" s="42"/>
      <c r="S97" s="53"/>
      <c r="T97" s="53"/>
      <c r="U97" s="53"/>
      <c r="V97" s="53"/>
    </row>
    <row r="98" spans="1:22" s="101" customFormat="1" ht="90">
      <c r="A98" s="97" t="s">
        <v>1133</v>
      </c>
      <c r="B98" s="106" t="s">
        <v>60</v>
      </c>
      <c r="C98" s="97" t="s">
        <v>1108</v>
      </c>
      <c r="D98" s="97"/>
      <c r="E98" s="38" t="s">
        <v>1134</v>
      </c>
      <c r="F98" s="38"/>
      <c r="G98" s="38"/>
      <c r="H98" s="97" t="s">
        <v>1135</v>
      </c>
      <c r="I98" s="97" t="s">
        <v>1136</v>
      </c>
      <c r="J98" s="99"/>
      <c r="K98" s="56" t="s">
        <v>1137</v>
      </c>
      <c r="L98" s="97" t="s">
        <v>1133</v>
      </c>
      <c r="M98" s="59">
        <v>6.1</v>
      </c>
      <c r="N98" s="59" t="s">
        <v>1138</v>
      </c>
      <c r="O98" s="38">
        <v>83</v>
      </c>
      <c r="P98" s="59" t="s">
        <v>1139</v>
      </c>
      <c r="Q98" s="43" t="s">
        <v>719</v>
      </c>
      <c r="R98" s="50" t="s">
        <v>1140</v>
      </c>
      <c r="S98" s="100"/>
      <c r="T98" s="100"/>
      <c r="U98" s="100"/>
      <c r="V98" s="100"/>
    </row>
    <row r="99" spans="1:22" s="101" customFormat="1" ht="75">
      <c r="A99" s="97" t="s">
        <v>1141</v>
      </c>
      <c r="B99" s="106" t="s">
        <v>60</v>
      </c>
      <c r="C99" s="97" t="s">
        <v>1142</v>
      </c>
      <c r="D99" s="97" t="s">
        <v>1143</v>
      </c>
      <c r="E99" s="38" t="s">
        <v>1144</v>
      </c>
      <c r="F99" s="38"/>
      <c r="G99" s="38"/>
      <c r="H99" s="97" t="s">
        <v>1145</v>
      </c>
      <c r="I99" s="97" t="s">
        <v>1146</v>
      </c>
      <c r="J99" s="99"/>
      <c r="K99" s="38" t="s">
        <v>1147</v>
      </c>
      <c r="L99" s="97" t="s">
        <v>1141</v>
      </c>
      <c r="M99" s="59">
        <v>1.2</v>
      </c>
      <c r="N99" s="100"/>
      <c r="O99" s="38">
        <v>113</v>
      </c>
      <c r="P99" s="59" t="s">
        <v>1148</v>
      </c>
      <c r="Q99" s="43" t="s">
        <v>719</v>
      </c>
      <c r="R99" s="50" t="s">
        <v>1149</v>
      </c>
      <c r="S99" s="100"/>
      <c r="T99" s="100"/>
      <c r="U99" s="100"/>
      <c r="V99" s="100"/>
    </row>
    <row r="100" spans="1:22" s="101" customFormat="1" ht="117.75" customHeight="1">
      <c r="A100" s="97" t="s">
        <v>1150</v>
      </c>
      <c r="B100" s="106" t="s">
        <v>60</v>
      </c>
      <c r="C100" s="97" t="s">
        <v>1142</v>
      </c>
      <c r="D100" s="97" t="s">
        <v>1143</v>
      </c>
      <c r="E100" s="38" t="s">
        <v>1151</v>
      </c>
      <c r="F100" s="38"/>
      <c r="G100" s="38"/>
      <c r="H100" s="97" t="s">
        <v>1151</v>
      </c>
      <c r="I100" s="97" t="s">
        <v>1152</v>
      </c>
      <c r="J100" s="99"/>
      <c r="K100" s="38" t="s">
        <v>1153</v>
      </c>
      <c r="L100" s="97" t="s">
        <v>1150</v>
      </c>
      <c r="N100" s="59"/>
      <c r="O100" s="38">
        <v>114</v>
      </c>
      <c r="P100" s="59" t="s">
        <v>1154</v>
      </c>
      <c r="Q100" s="43" t="s">
        <v>706</v>
      </c>
      <c r="R100" s="50" t="s">
        <v>1155</v>
      </c>
      <c r="S100" s="100"/>
      <c r="T100" s="38" t="s">
        <v>1156</v>
      </c>
      <c r="U100" s="100"/>
      <c r="V100" s="100"/>
    </row>
    <row r="101" spans="1:22" ht="75">
      <c r="A101" s="56" t="s">
        <v>1157</v>
      </c>
      <c r="B101" s="106" t="s">
        <v>60</v>
      </c>
      <c r="C101" s="97" t="s">
        <v>1142</v>
      </c>
      <c r="D101" s="97" t="s">
        <v>1158</v>
      </c>
      <c r="E101" s="38" t="s">
        <v>1159</v>
      </c>
      <c r="F101" s="38"/>
      <c r="G101" s="38"/>
      <c r="H101" s="110" t="s">
        <v>1160</v>
      </c>
      <c r="I101" s="97" t="s">
        <v>1161</v>
      </c>
      <c r="J101" s="55"/>
      <c r="K101" s="56" t="s">
        <v>1162</v>
      </c>
      <c r="L101" s="56" t="s">
        <v>1157</v>
      </c>
      <c r="M101" s="59" t="s">
        <v>1163</v>
      </c>
      <c r="N101" s="59"/>
      <c r="O101" s="38">
        <v>163</v>
      </c>
      <c r="P101" s="59">
        <v>2019</v>
      </c>
      <c r="Q101" s="43" t="s">
        <v>1164</v>
      </c>
      <c r="R101" s="50" t="s">
        <v>1165</v>
      </c>
      <c r="S101" s="53"/>
      <c r="T101" s="97" t="s">
        <v>1166</v>
      </c>
      <c r="U101" s="53"/>
      <c r="V101" s="53"/>
    </row>
    <row r="102" spans="1:22" ht="60">
      <c r="A102" s="99" t="s">
        <v>1167</v>
      </c>
      <c r="B102" s="106" t="s">
        <v>60</v>
      </c>
      <c r="C102" s="97" t="s">
        <v>1142</v>
      </c>
      <c r="D102" s="97" t="s">
        <v>1158</v>
      </c>
      <c r="E102" s="38" t="s">
        <v>1168</v>
      </c>
      <c r="F102" s="89"/>
      <c r="G102" s="89"/>
      <c r="H102" s="110" t="s">
        <v>1169</v>
      </c>
      <c r="I102" s="97" t="s">
        <v>1170</v>
      </c>
      <c r="J102" s="111"/>
      <c r="K102" s="56" t="s">
        <v>1171</v>
      </c>
      <c r="L102" s="99" t="s">
        <v>1167</v>
      </c>
      <c r="M102" s="59" t="s">
        <v>1172</v>
      </c>
      <c r="N102" s="59" t="s">
        <v>1173</v>
      </c>
      <c r="O102" s="38">
        <v>162</v>
      </c>
      <c r="P102" s="112">
        <v>2017</v>
      </c>
      <c r="Q102" s="91" t="s">
        <v>719</v>
      </c>
      <c r="R102" s="50" t="s">
        <v>1046</v>
      </c>
      <c r="S102" s="53"/>
      <c r="T102" s="97" t="s">
        <v>1174</v>
      </c>
      <c r="U102" s="53"/>
      <c r="V102" s="53"/>
    </row>
    <row r="103" spans="1:22" s="101" customFormat="1" ht="120">
      <c r="A103" s="99" t="s">
        <v>1175</v>
      </c>
      <c r="B103" s="98" t="s">
        <v>60</v>
      </c>
      <c r="C103" s="97" t="s">
        <v>1142</v>
      </c>
      <c r="D103" s="97" t="s">
        <v>1176</v>
      </c>
      <c r="E103" s="38" t="s">
        <v>1177</v>
      </c>
      <c r="F103" s="38"/>
      <c r="G103" s="38"/>
      <c r="H103" s="97" t="s">
        <v>1178</v>
      </c>
      <c r="I103" s="97" t="s">
        <v>1179</v>
      </c>
      <c r="J103" s="99"/>
      <c r="K103" s="56" t="s">
        <v>1180</v>
      </c>
      <c r="L103" s="99" t="s">
        <v>1175</v>
      </c>
      <c r="M103" s="59">
        <v>1.3</v>
      </c>
      <c r="N103" s="59" t="s">
        <v>1181</v>
      </c>
      <c r="O103" s="38">
        <v>84</v>
      </c>
      <c r="P103" s="59" t="s">
        <v>1182</v>
      </c>
      <c r="Q103" s="43" t="s">
        <v>719</v>
      </c>
      <c r="R103" s="50" t="s">
        <v>1046</v>
      </c>
      <c r="S103" s="100"/>
      <c r="T103" s="100"/>
      <c r="U103" s="100"/>
      <c r="V103" s="100"/>
    </row>
    <row r="104" spans="1:22" s="101" customFormat="1" ht="56.25" customHeight="1">
      <c r="A104" s="97" t="s">
        <v>1183</v>
      </c>
      <c r="B104" s="106" t="s">
        <v>60</v>
      </c>
      <c r="C104" s="97" t="s">
        <v>1142</v>
      </c>
      <c r="D104" s="97" t="s">
        <v>1176</v>
      </c>
      <c r="E104" s="38" t="s">
        <v>1184</v>
      </c>
      <c r="F104" s="38"/>
      <c r="G104" s="38"/>
      <c r="H104" s="97" t="s">
        <v>1185</v>
      </c>
      <c r="I104" s="97" t="s">
        <v>1186</v>
      </c>
      <c r="J104" s="99"/>
      <c r="K104" s="113" t="s">
        <v>1187</v>
      </c>
      <c r="L104" s="97" t="s">
        <v>1183</v>
      </c>
      <c r="M104" s="59"/>
      <c r="N104" s="59"/>
      <c r="O104" s="38">
        <v>109</v>
      </c>
      <c r="P104" s="59" t="s">
        <v>1188</v>
      </c>
      <c r="Q104" s="43" t="s">
        <v>1082</v>
      </c>
      <c r="R104" s="50" t="s">
        <v>1189</v>
      </c>
      <c r="S104" s="100"/>
      <c r="T104" s="100"/>
      <c r="U104" s="100"/>
      <c r="V104" s="100"/>
    </row>
    <row r="105" spans="1:22" s="101" customFormat="1" ht="45">
      <c r="A105" s="97" t="s">
        <v>1190</v>
      </c>
      <c r="B105" s="106" t="s">
        <v>60</v>
      </c>
      <c r="C105" s="97" t="s">
        <v>1142</v>
      </c>
      <c r="D105" s="97" t="s">
        <v>1191</v>
      </c>
      <c r="E105" s="38" t="s">
        <v>1192</v>
      </c>
      <c r="F105" s="38"/>
      <c r="G105" s="38"/>
      <c r="H105" s="97" t="s">
        <v>1193</v>
      </c>
      <c r="I105" s="97" t="s">
        <v>1194</v>
      </c>
      <c r="J105" s="99"/>
      <c r="K105" s="56" t="s">
        <v>1195</v>
      </c>
      <c r="L105" s="97" t="s">
        <v>1190</v>
      </c>
      <c r="M105" s="59"/>
      <c r="N105" s="59"/>
      <c r="O105" s="38">
        <v>145</v>
      </c>
      <c r="P105" s="59" t="s">
        <v>1139</v>
      </c>
      <c r="Q105" s="43" t="s">
        <v>1196</v>
      </c>
      <c r="R105" s="50" t="s">
        <v>1197</v>
      </c>
      <c r="S105" s="100"/>
      <c r="T105" s="100"/>
      <c r="U105" s="100"/>
      <c r="V105" s="100"/>
    </row>
    <row r="106" spans="1:22" s="101" customFormat="1" ht="65.25" customHeight="1">
      <c r="A106" s="97" t="s">
        <v>1198</v>
      </c>
      <c r="B106" s="106" t="s">
        <v>60</v>
      </c>
      <c r="C106" s="97" t="s">
        <v>1142</v>
      </c>
      <c r="D106" s="97" t="s">
        <v>1191</v>
      </c>
      <c r="E106" s="38" t="s">
        <v>1199</v>
      </c>
      <c r="F106" s="38"/>
      <c r="G106" s="38"/>
      <c r="H106" s="97" t="s">
        <v>1200</v>
      </c>
      <c r="I106" s="97" t="s">
        <v>1200</v>
      </c>
      <c r="J106" s="99"/>
      <c r="K106" s="56" t="s">
        <v>1195</v>
      </c>
      <c r="L106" s="97" t="s">
        <v>1198</v>
      </c>
      <c r="M106" s="59"/>
      <c r="N106" s="59"/>
      <c r="O106" s="38">
        <v>145</v>
      </c>
      <c r="P106" s="59" t="s">
        <v>1139</v>
      </c>
      <c r="Q106" s="43" t="s">
        <v>1196</v>
      </c>
      <c r="R106" s="50" t="s">
        <v>1197</v>
      </c>
      <c r="S106" s="100"/>
      <c r="T106" s="100"/>
      <c r="U106" s="100"/>
      <c r="V106" s="100"/>
    </row>
    <row r="107" spans="1:22">
      <c r="A107" s="107" t="s">
        <v>1201</v>
      </c>
      <c r="B107" s="106" t="s">
        <v>60</v>
      </c>
      <c r="C107" s="114" t="s">
        <v>46</v>
      </c>
      <c r="D107" s="107" t="s">
        <v>250</v>
      </c>
      <c r="E107" s="107" t="s">
        <v>250</v>
      </c>
      <c r="F107" s="97"/>
      <c r="G107" s="97"/>
      <c r="H107" s="107" t="s">
        <v>250</v>
      </c>
      <c r="I107" s="115" t="s">
        <v>362</v>
      </c>
      <c r="J107" s="116"/>
      <c r="K107" s="90"/>
      <c r="L107" s="107" t="s">
        <v>1201</v>
      </c>
      <c r="M107" s="53"/>
      <c r="N107" s="53"/>
      <c r="O107" s="53"/>
      <c r="P107" s="53"/>
      <c r="Q107" s="91"/>
      <c r="R107" s="53"/>
      <c r="S107" s="53"/>
      <c r="T107" s="53"/>
      <c r="U107" s="53"/>
      <c r="V107" s="53"/>
    </row>
    <row r="108" spans="1:22">
      <c r="A108" s="107" t="s">
        <v>1202</v>
      </c>
      <c r="B108" s="106" t="s">
        <v>60</v>
      </c>
      <c r="C108" s="114" t="s">
        <v>50</v>
      </c>
      <c r="D108" s="107" t="s">
        <v>1085</v>
      </c>
      <c r="E108" s="107" t="s">
        <v>1085</v>
      </c>
      <c r="F108" s="97"/>
      <c r="G108" s="97"/>
      <c r="H108" s="107" t="s">
        <v>1085</v>
      </c>
      <c r="I108" s="115" t="s">
        <v>362</v>
      </c>
      <c r="J108" s="116"/>
      <c r="K108" s="90"/>
      <c r="L108" s="107" t="s">
        <v>1202</v>
      </c>
      <c r="M108" s="53"/>
      <c r="N108" s="53"/>
      <c r="O108" s="53"/>
      <c r="P108" s="53"/>
      <c r="Q108" s="91"/>
      <c r="R108" s="53"/>
      <c r="S108" s="53"/>
      <c r="T108" s="53"/>
      <c r="U108" s="53"/>
      <c r="V108" s="53"/>
    </row>
    <row r="109" spans="1:22" ht="30">
      <c r="A109" s="107" t="s">
        <v>1203</v>
      </c>
      <c r="B109" s="106" t="s">
        <v>60</v>
      </c>
      <c r="C109" s="117" t="s">
        <v>1142</v>
      </c>
      <c r="D109" s="107" t="s">
        <v>1143</v>
      </c>
      <c r="E109" s="107" t="s">
        <v>1143</v>
      </c>
      <c r="F109" s="97"/>
      <c r="G109" s="97"/>
      <c r="H109" s="107" t="s">
        <v>1143</v>
      </c>
      <c r="I109" s="115" t="s">
        <v>362</v>
      </c>
      <c r="J109" s="116"/>
      <c r="K109" s="90"/>
      <c r="L109" s="107"/>
      <c r="M109" s="53"/>
      <c r="N109" s="53"/>
      <c r="O109" s="53"/>
      <c r="P109" s="53"/>
      <c r="Q109" s="91"/>
      <c r="R109" s="53"/>
      <c r="S109" s="53"/>
      <c r="T109" s="53"/>
      <c r="U109" s="53"/>
      <c r="V109" s="53"/>
    </row>
    <row r="110" spans="1:22" ht="30">
      <c r="A110" s="107" t="s">
        <v>1204</v>
      </c>
      <c r="B110" s="106" t="s">
        <v>60</v>
      </c>
      <c r="C110" s="117" t="s">
        <v>1142</v>
      </c>
      <c r="D110" s="107" t="s">
        <v>1158</v>
      </c>
      <c r="E110" s="107" t="s">
        <v>1158</v>
      </c>
      <c r="F110" s="97"/>
      <c r="G110" s="97"/>
      <c r="H110" s="107" t="s">
        <v>1158</v>
      </c>
      <c r="I110" s="115" t="s">
        <v>362</v>
      </c>
      <c r="J110" s="116"/>
      <c r="K110" s="90"/>
      <c r="L110" s="107" t="s">
        <v>1204</v>
      </c>
      <c r="M110" s="53"/>
      <c r="N110" s="53"/>
      <c r="O110" s="53"/>
      <c r="P110" s="53"/>
      <c r="Q110" s="91"/>
      <c r="R110" s="53"/>
      <c r="S110" s="53"/>
      <c r="T110" s="53"/>
      <c r="U110" s="53"/>
      <c r="V110" s="53"/>
    </row>
    <row r="111" spans="1:22" ht="30">
      <c r="A111" s="107" t="s">
        <v>1205</v>
      </c>
      <c r="B111" s="106" t="s">
        <v>60</v>
      </c>
      <c r="C111" s="117" t="s">
        <v>1142</v>
      </c>
      <c r="D111" s="107" t="s">
        <v>1206</v>
      </c>
      <c r="E111" s="107" t="s">
        <v>1207</v>
      </c>
      <c r="F111" s="97"/>
      <c r="G111" s="97"/>
      <c r="H111" s="107" t="s">
        <v>1207</v>
      </c>
      <c r="I111" s="115" t="s">
        <v>362</v>
      </c>
      <c r="J111" s="116"/>
      <c r="K111" s="90"/>
      <c r="L111" s="107" t="s">
        <v>1205</v>
      </c>
      <c r="M111" s="53"/>
      <c r="N111" s="53"/>
      <c r="O111" s="53"/>
      <c r="P111" s="53"/>
      <c r="Q111" s="91"/>
      <c r="R111" s="53"/>
      <c r="S111" s="53"/>
      <c r="T111" s="53"/>
      <c r="U111" s="53"/>
      <c r="V111" s="53"/>
    </row>
    <row r="112" spans="1:22" ht="30">
      <c r="A112" s="107" t="s">
        <v>1208</v>
      </c>
      <c r="B112" s="106" t="s">
        <v>60</v>
      </c>
      <c r="C112" s="117" t="s">
        <v>1142</v>
      </c>
      <c r="D112" s="107" t="s">
        <v>1206</v>
      </c>
      <c r="E112" s="107" t="s">
        <v>1209</v>
      </c>
      <c r="F112" s="97"/>
      <c r="G112" s="97"/>
      <c r="H112" s="107" t="s">
        <v>1209</v>
      </c>
      <c r="I112" s="115" t="s">
        <v>362</v>
      </c>
      <c r="J112" s="116"/>
      <c r="K112" s="90"/>
      <c r="L112" s="107" t="s">
        <v>1208</v>
      </c>
      <c r="M112" s="53"/>
      <c r="N112" s="53"/>
      <c r="O112" s="53"/>
      <c r="P112" s="53"/>
      <c r="Q112" s="91"/>
      <c r="R112" s="53"/>
      <c r="S112" s="53"/>
      <c r="T112" s="53"/>
      <c r="U112" s="53"/>
      <c r="V112" s="53"/>
    </row>
    <row r="113" spans="1:22" ht="30">
      <c r="A113" s="107" t="s">
        <v>1210</v>
      </c>
      <c r="B113" s="106" t="s">
        <v>60</v>
      </c>
      <c r="C113" s="117" t="s">
        <v>1142</v>
      </c>
      <c r="D113" s="107" t="s">
        <v>1206</v>
      </c>
      <c r="E113" s="107" t="s">
        <v>1206</v>
      </c>
      <c r="F113" s="97"/>
      <c r="G113" s="97"/>
      <c r="H113" s="107" t="s">
        <v>56</v>
      </c>
      <c r="I113" s="115" t="s">
        <v>362</v>
      </c>
      <c r="J113" s="116"/>
      <c r="K113" s="90"/>
      <c r="L113" s="114" t="s">
        <v>56</v>
      </c>
      <c r="M113" s="53"/>
      <c r="N113" s="53"/>
      <c r="O113" s="53"/>
      <c r="P113" s="53"/>
      <c r="Q113" s="91"/>
      <c r="R113" s="53"/>
      <c r="S113" s="53"/>
      <c r="T113" s="53"/>
      <c r="U113" s="53"/>
      <c r="V113" s="53"/>
    </row>
    <row r="114" spans="1:22">
      <c r="A114" s="117" t="s">
        <v>46</v>
      </c>
      <c r="B114" s="106" t="s">
        <v>60</v>
      </c>
      <c r="C114" s="117" t="s">
        <v>46</v>
      </c>
      <c r="D114" s="53"/>
      <c r="E114" s="117" t="s">
        <v>46</v>
      </c>
      <c r="F114" s="97"/>
      <c r="G114" s="97"/>
      <c r="H114" s="117" t="s">
        <v>46</v>
      </c>
      <c r="I114" s="118" t="s">
        <v>362</v>
      </c>
      <c r="J114" s="119"/>
      <c r="K114" s="90"/>
      <c r="L114" s="114" t="s">
        <v>46</v>
      </c>
      <c r="M114" s="53"/>
      <c r="N114" s="53"/>
      <c r="O114" s="53"/>
      <c r="P114" s="53"/>
      <c r="Q114" s="91"/>
      <c r="R114" s="53"/>
      <c r="S114" s="53"/>
      <c r="T114" s="53"/>
      <c r="U114" s="53"/>
      <c r="V114" s="53"/>
    </row>
    <row r="115" spans="1:22">
      <c r="A115" s="117" t="s">
        <v>47</v>
      </c>
      <c r="B115" s="106" t="s">
        <v>60</v>
      </c>
      <c r="C115" s="117" t="s">
        <v>47</v>
      </c>
      <c r="D115" s="53"/>
      <c r="E115" s="117" t="s">
        <v>47</v>
      </c>
      <c r="F115" s="97"/>
      <c r="G115" s="97"/>
      <c r="H115" s="117" t="s">
        <v>256</v>
      </c>
      <c r="I115" s="118" t="s">
        <v>362</v>
      </c>
      <c r="J115" s="119"/>
      <c r="K115" s="90"/>
      <c r="L115" s="114" t="s">
        <v>256</v>
      </c>
      <c r="M115" s="53"/>
      <c r="N115" s="53"/>
      <c r="O115" s="53"/>
      <c r="P115" s="53"/>
      <c r="Q115" s="91"/>
      <c r="R115" s="53"/>
      <c r="S115" s="53"/>
      <c r="T115" s="53"/>
      <c r="U115" s="53"/>
      <c r="V115" s="53"/>
    </row>
    <row r="116" spans="1:22">
      <c r="A116" s="117" t="s">
        <v>48</v>
      </c>
      <c r="B116" s="106" t="s">
        <v>60</v>
      </c>
      <c r="C116" s="117" t="s">
        <v>48</v>
      </c>
      <c r="D116" s="53"/>
      <c r="E116" s="117" t="s">
        <v>48</v>
      </c>
      <c r="F116" s="97"/>
      <c r="G116" s="97"/>
      <c r="H116" s="117" t="s">
        <v>48</v>
      </c>
      <c r="I116" s="118" t="s">
        <v>362</v>
      </c>
      <c r="J116" s="119"/>
      <c r="K116" s="90"/>
      <c r="L116" s="114" t="s">
        <v>48</v>
      </c>
      <c r="M116" s="53"/>
      <c r="N116" s="53"/>
      <c r="O116" s="53"/>
      <c r="P116" s="53"/>
      <c r="Q116" s="91"/>
      <c r="R116" s="53"/>
      <c r="S116" s="53"/>
      <c r="T116" s="53"/>
      <c r="U116" s="53"/>
      <c r="V116" s="53"/>
    </row>
    <row r="117" spans="1:22">
      <c r="A117" s="117" t="s">
        <v>50</v>
      </c>
      <c r="B117" s="106" t="s">
        <v>60</v>
      </c>
      <c r="C117" s="117" t="s">
        <v>50</v>
      </c>
      <c r="D117" s="53"/>
      <c r="E117" s="117" t="s">
        <v>50</v>
      </c>
      <c r="F117" s="97"/>
      <c r="G117" s="97"/>
      <c r="H117" s="117" t="s">
        <v>50</v>
      </c>
      <c r="I117" s="118" t="s">
        <v>362</v>
      </c>
      <c r="J117" s="119"/>
      <c r="K117" s="90"/>
      <c r="L117" s="114" t="s">
        <v>50</v>
      </c>
      <c r="M117" s="53"/>
      <c r="N117" s="53"/>
      <c r="O117" s="53"/>
      <c r="P117" s="53"/>
      <c r="Q117" s="91"/>
      <c r="R117" s="53"/>
      <c r="S117" s="53"/>
      <c r="T117" s="53"/>
      <c r="U117" s="53"/>
      <c r="V117" s="53"/>
    </row>
    <row r="118" spans="1:22" ht="30">
      <c r="A118" s="117" t="s">
        <v>257</v>
      </c>
      <c r="B118" s="106" t="s">
        <v>60</v>
      </c>
      <c r="C118" s="117" t="s">
        <v>257</v>
      </c>
      <c r="D118" s="53"/>
      <c r="E118" s="117" t="s">
        <v>257</v>
      </c>
      <c r="F118" s="97"/>
      <c r="G118" s="97"/>
      <c r="H118" s="117" t="s">
        <v>1211</v>
      </c>
      <c r="I118" s="118" t="s">
        <v>362</v>
      </c>
      <c r="J118" s="119"/>
      <c r="K118" s="90"/>
      <c r="L118" s="114" t="s">
        <v>1211</v>
      </c>
      <c r="M118" s="53"/>
      <c r="N118" s="53"/>
      <c r="O118" s="53"/>
      <c r="P118" s="53"/>
      <c r="Q118" s="91"/>
      <c r="R118" s="53"/>
      <c r="S118" s="53"/>
      <c r="T118" s="53"/>
      <c r="U118" s="53"/>
      <c r="V118" s="53"/>
    </row>
    <row r="119" spans="1:22" ht="30">
      <c r="A119" s="117" t="s">
        <v>1142</v>
      </c>
      <c r="B119" s="106" t="s">
        <v>60</v>
      </c>
      <c r="C119" s="117" t="s">
        <v>1142</v>
      </c>
      <c r="D119" s="53"/>
      <c r="E119" s="117" t="s">
        <v>1142</v>
      </c>
      <c r="F119" s="97"/>
      <c r="G119" s="97"/>
      <c r="H119" s="117" t="s">
        <v>1142</v>
      </c>
      <c r="I119" s="118" t="s">
        <v>362</v>
      </c>
      <c r="J119" s="119"/>
      <c r="K119" s="90"/>
      <c r="L119" s="117" t="s">
        <v>1142</v>
      </c>
      <c r="M119" s="53"/>
      <c r="N119" s="53"/>
      <c r="O119" s="53"/>
      <c r="P119" s="53"/>
      <c r="Q119" s="91"/>
      <c r="R119" s="53"/>
      <c r="S119" s="53"/>
      <c r="T119" s="53"/>
      <c r="U119" s="53"/>
      <c r="V119" s="53"/>
    </row>
    <row r="120" spans="1:22">
      <c r="A120" s="117" t="s">
        <v>1212</v>
      </c>
      <c r="B120" s="106" t="s">
        <v>60</v>
      </c>
      <c r="C120" s="117" t="s">
        <v>1212</v>
      </c>
      <c r="D120" s="53"/>
      <c r="E120" s="117" t="s">
        <v>1212</v>
      </c>
      <c r="F120" s="97"/>
      <c r="G120" s="97"/>
      <c r="H120" s="117" t="s">
        <v>1212</v>
      </c>
      <c r="I120" s="118"/>
      <c r="J120" s="119"/>
      <c r="K120" s="90"/>
      <c r="L120" s="114" t="s">
        <v>1212</v>
      </c>
      <c r="M120" s="53"/>
      <c r="N120" s="53"/>
      <c r="O120" s="53"/>
      <c r="P120" s="53"/>
      <c r="Q120" s="91"/>
      <c r="R120" s="53"/>
      <c r="S120" s="53"/>
      <c r="T120" s="53"/>
      <c r="U120" s="53"/>
      <c r="V120" s="53"/>
    </row>
    <row r="121" spans="1:22" ht="30">
      <c r="A121" s="117" t="s">
        <v>1213</v>
      </c>
      <c r="B121" s="106" t="s">
        <v>60</v>
      </c>
      <c r="C121" s="117" t="s">
        <v>1213</v>
      </c>
      <c r="D121" s="53"/>
      <c r="E121" s="117" t="s">
        <v>1213</v>
      </c>
      <c r="F121" s="97"/>
      <c r="G121" s="97"/>
      <c r="H121" s="117" t="s">
        <v>1213</v>
      </c>
      <c r="I121" s="118" t="s">
        <v>362</v>
      </c>
      <c r="J121" s="119"/>
      <c r="K121" s="90"/>
      <c r="L121" s="114" t="s">
        <v>1213</v>
      </c>
      <c r="M121" s="53"/>
      <c r="N121" s="53"/>
      <c r="O121" s="53"/>
      <c r="P121" s="53"/>
      <c r="Q121" s="91"/>
      <c r="R121" s="53"/>
      <c r="S121" s="53"/>
      <c r="T121" s="53"/>
      <c r="U121" s="53"/>
      <c r="V121" s="53"/>
    </row>
    <row r="122" spans="1:22">
      <c r="A122" s="106" t="s">
        <v>60</v>
      </c>
      <c r="B122" s="106" t="s">
        <v>60</v>
      </c>
      <c r="C122" s="53"/>
      <c r="D122" s="53"/>
      <c r="E122" s="106" t="s">
        <v>60</v>
      </c>
      <c r="F122" s="97"/>
      <c r="G122" s="97"/>
      <c r="H122" s="106" t="s">
        <v>60</v>
      </c>
      <c r="I122" s="120" t="s">
        <v>362</v>
      </c>
      <c r="J122" s="121"/>
      <c r="K122" s="90"/>
      <c r="L122" s="106" t="s">
        <v>60</v>
      </c>
      <c r="M122" s="53"/>
      <c r="N122" s="53"/>
      <c r="O122" s="53"/>
      <c r="P122" s="53"/>
      <c r="Q122" s="91"/>
      <c r="R122" s="53"/>
      <c r="S122" s="53"/>
      <c r="T122" s="53"/>
      <c r="U122" s="53"/>
      <c r="V122" s="53"/>
    </row>
    <row r="123" spans="1:22" s="37" customFormat="1" ht="45">
      <c r="A123" s="56" t="s">
        <v>1214</v>
      </c>
      <c r="B123" s="122" t="s">
        <v>260</v>
      </c>
      <c r="C123" s="97" t="s">
        <v>1215</v>
      </c>
      <c r="D123" s="67"/>
      <c r="E123" s="38" t="s">
        <v>1216</v>
      </c>
      <c r="F123" s="38"/>
      <c r="G123" s="38"/>
      <c r="H123" s="110" t="s">
        <v>1217</v>
      </c>
      <c r="I123" s="97" t="s">
        <v>1218</v>
      </c>
      <c r="J123" s="123"/>
      <c r="K123" s="110" t="s">
        <v>1219</v>
      </c>
      <c r="L123" s="56" t="s">
        <v>1214</v>
      </c>
      <c r="M123" s="67"/>
      <c r="N123" s="67"/>
      <c r="O123" s="38">
        <v>163</v>
      </c>
      <c r="P123" s="42">
        <v>2020</v>
      </c>
      <c r="Q123" s="42" t="s">
        <v>706</v>
      </c>
      <c r="R123" s="124" t="s">
        <v>1220</v>
      </c>
      <c r="S123" s="38" t="s">
        <v>1221</v>
      </c>
      <c r="T123" s="67"/>
      <c r="U123" s="67"/>
      <c r="V123" s="67"/>
    </row>
    <row r="124" spans="1:22" s="37" customFormat="1" ht="45">
      <c r="A124" s="56" t="s">
        <v>1222</v>
      </c>
      <c r="B124" s="122" t="s">
        <v>260</v>
      </c>
      <c r="C124" s="97" t="s">
        <v>1215</v>
      </c>
      <c r="D124" s="67"/>
      <c r="E124" s="38" t="s">
        <v>1223</v>
      </c>
      <c r="F124" s="38"/>
      <c r="G124" s="38"/>
      <c r="H124" s="110" t="s">
        <v>1224</v>
      </c>
      <c r="I124" s="97" t="s">
        <v>1225</v>
      </c>
      <c r="J124" s="123"/>
      <c r="K124" s="110" t="s">
        <v>1219</v>
      </c>
      <c r="L124" s="56" t="s">
        <v>1222</v>
      </c>
      <c r="M124" s="67"/>
      <c r="N124" s="67"/>
      <c r="O124" s="38">
        <v>163</v>
      </c>
      <c r="P124" s="42">
        <v>2020</v>
      </c>
      <c r="Q124" s="42" t="s">
        <v>719</v>
      </c>
      <c r="R124" s="124" t="s">
        <v>1220</v>
      </c>
      <c r="S124" s="38" t="s">
        <v>1221</v>
      </c>
      <c r="T124" s="67"/>
      <c r="U124" s="67"/>
      <c r="V124" s="67"/>
    </row>
    <row r="125" spans="1:22" s="37" customFormat="1" ht="45">
      <c r="A125" s="56" t="s">
        <v>1226</v>
      </c>
      <c r="B125" s="122" t="s">
        <v>260</v>
      </c>
      <c r="C125" s="97" t="s">
        <v>1215</v>
      </c>
      <c r="D125" s="67"/>
      <c r="E125" s="38" t="s">
        <v>1227</v>
      </c>
      <c r="F125" s="38"/>
      <c r="G125" s="38"/>
      <c r="H125" s="110" t="s">
        <v>1228</v>
      </c>
      <c r="I125" s="97" t="s">
        <v>1229</v>
      </c>
      <c r="J125" s="123"/>
      <c r="K125" s="110" t="s">
        <v>1219</v>
      </c>
      <c r="L125" s="56" t="s">
        <v>1226</v>
      </c>
      <c r="M125" s="67"/>
      <c r="N125" s="67"/>
      <c r="O125" s="110">
        <v>163</v>
      </c>
      <c r="P125" s="42">
        <v>2019</v>
      </c>
      <c r="Q125" s="42" t="s">
        <v>706</v>
      </c>
      <c r="R125" s="124" t="s">
        <v>1220</v>
      </c>
      <c r="S125" s="38" t="s">
        <v>1221</v>
      </c>
      <c r="T125" s="67"/>
      <c r="U125" s="67"/>
      <c r="V125" s="67"/>
    </row>
    <row r="126" spans="1:22" s="37" customFormat="1" ht="30">
      <c r="A126" s="56" t="s">
        <v>1230</v>
      </c>
      <c r="B126" s="122" t="s">
        <v>260</v>
      </c>
      <c r="C126" s="97" t="s">
        <v>1215</v>
      </c>
      <c r="D126" s="67"/>
      <c r="E126" s="38" t="s">
        <v>1231</v>
      </c>
      <c r="F126" s="38"/>
      <c r="G126" s="38"/>
      <c r="H126" s="110" t="s">
        <v>1217</v>
      </c>
      <c r="I126" s="97" t="s">
        <v>1232</v>
      </c>
      <c r="J126" s="123"/>
      <c r="K126" s="97" t="s">
        <v>1233</v>
      </c>
      <c r="L126" s="56" t="s">
        <v>1230</v>
      </c>
      <c r="M126" s="67"/>
      <c r="N126" s="67"/>
      <c r="O126" s="38">
        <v>163</v>
      </c>
      <c r="P126" s="42">
        <v>2020</v>
      </c>
      <c r="Q126" s="42" t="s">
        <v>706</v>
      </c>
      <c r="R126" s="42"/>
      <c r="S126" s="38"/>
      <c r="T126" s="67"/>
      <c r="U126" s="67"/>
      <c r="V126" s="67"/>
    </row>
    <row r="127" spans="1:22" s="37" customFormat="1" ht="30">
      <c r="A127" s="125" t="s">
        <v>1234</v>
      </c>
      <c r="B127" s="122" t="s">
        <v>260</v>
      </c>
      <c r="C127" s="97" t="s">
        <v>1215</v>
      </c>
      <c r="D127" s="126"/>
      <c r="E127" s="125" t="s">
        <v>1235</v>
      </c>
      <c r="F127" s="63"/>
      <c r="G127" s="63"/>
      <c r="H127" s="127" t="s">
        <v>1236</v>
      </c>
      <c r="I127" s="128" t="s">
        <v>1237</v>
      </c>
      <c r="J127" s="129"/>
      <c r="K127" s="97" t="s">
        <v>1238</v>
      </c>
      <c r="L127" s="125" t="s">
        <v>1234</v>
      </c>
      <c r="M127" s="67"/>
      <c r="N127" s="67"/>
      <c r="O127" s="38">
        <v>163</v>
      </c>
      <c r="P127" s="42">
        <v>2020</v>
      </c>
      <c r="Q127" s="42" t="s">
        <v>706</v>
      </c>
      <c r="R127" s="42"/>
      <c r="S127" s="38"/>
      <c r="T127" s="67"/>
      <c r="U127" s="67"/>
      <c r="V127" s="67"/>
    </row>
  </sheetData>
  <autoFilter ref="B1:U127" xr:uid="{00000000-0009-0000-0000-00000D000000}"/>
  <hyperlinks>
    <hyperlink ref="K104" r:id="rId1" display="World Bank ASPIRE (Atlas of Social Protection: Indicators of Resilience and Equity) database" xr:uid="{00000000-0004-0000-0D00-000000000000}"/>
    <hyperlink ref="R104" r:id="rId2" display="World Bank ASPIRE database" xr:uid="{00000000-0004-0000-0D00-000001000000}"/>
    <hyperlink ref="R105" r:id="rId3" xr:uid="{00000000-0004-0000-0D00-000002000000}"/>
    <hyperlink ref="R88" r:id="rId4" xr:uid="{00000000-0004-0000-0D00-000003000000}"/>
    <hyperlink ref="R89" r:id="rId5" xr:uid="{00000000-0004-0000-0D00-000004000000}"/>
    <hyperlink ref="R90" r:id="rId6" xr:uid="{00000000-0004-0000-0D00-000005000000}"/>
    <hyperlink ref="R123" r:id="rId7" xr:uid="{00000000-0004-0000-0D00-000006000000}"/>
    <hyperlink ref="R92" r:id="rId8" xr:uid="{00000000-0004-0000-0D00-000007000000}"/>
    <hyperlink ref="R80" r:id="rId9" xr:uid="{00000000-0004-0000-0D00-000008000000}"/>
    <hyperlink ref="R87" r:id="rId10" display="Global SDG Indicator database" xr:uid="{00000000-0004-0000-0D00-000009000000}"/>
    <hyperlink ref="R81" r:id="rId11" display="Global SDG Indicator database" xr:uid="{00000000-0004-0000-0D00-00000A000000}"/>
    <hyperlink ref="R82" r:id="rId12" display="Global SDG Indicator database" xr:uid="{00000000-0004-0000-0D00-00000B000000}"/>
    <hyperlink ref="R83" r:id="rId13" display="Global SDG Indicator database" xr:uid="{00000000-0004-0000-0D00-00000C000000}"/>
    <hyperlink ref="R85" r:id="rId14" xr:uid="{00000000-0004-0000-0D00-00000D000000}"/>
    <hyperlink ref="R86" r:id="rId15" xr:uid="{00000000-0004-0000-0D00-00000E000000}"/>
    <hyperlink ref="R103" r:id="rId16" display="Global SDG Indicator database" xr:uid="{00000000-0004-0000-0D00-00000F000000}"/>
    <hyperlink ref="R106" r:id="rId17" xr:uid="{00000000-0004-0000-0D00-000010000000}"/>
    <hyperlink ref="R93" r:id="rId18" xr:uid="{00000000-0004-0000-0D00-000011000000}"/>
    <hyperlink ref="R94" r:id="rId19" xr:uid="{00000000-0004-0000-0D00-000012000000}"/>
    <hyperlink ref="R95" r:id="rId20" xr:uid="{00000000-0004-0000-0D00-000013000000}"/>
    <hyperlink ref="R96" r:id="rId21" xr:uid="{00000000-0004-0000-0D00-000014000000}"/>
    <hyperlink ref="R98" r:id="rId22" xr:uid="{00000000-0004-0000-0D00-000015000000}"/>
    <hyperlink ref="R99" r:id="rId23" xr:uid="{00000000-0004-0000-0D00-000016000000}"/>
    <hyperlink ref="R100" r:id="rId24" xr:uid="{00000000-0004-0000-0D00-000017000000}"/>
    <hyperlink ref="R101" r:id="rId25" xr:uid="{00000000-0004-0000-0D00-000018000000}"/>
    <hyperlink ref="R102" r:id="rId26" display="Global SDG Indicator database" xr:uid="{00000000-0004-0000-0D00-000019000000}"/>
    <hyperlink ref="R10" r:id="rId27" xr:uid="{00000000-0004-0000-0D00-00001A000000}"/>
    <hyperlink ref="R8" r:id="rId28" xr:uid="{00000000-0004-0000-0D00-00001B000000}"/>
    <hyperlink ref="R45" r:id="rId29" xr:uid="{00000000-0004-0000-0D00-00001C000000}"/>
    <hyperlink ref="R33" r:id="rId30" xr:uid="{00000000-0004-0000-0D00-00001D000000}"/>
    <hyperlink ref="R24" r:id="rId31" location="/" xr:uid="{00000000-0004-0000-0D00-00001E000000}"/>
    <hyperlink ref="R15" r:id="rId32" xr:uid="{00000000-0004-0000-0D00-00001F000000}"/>
    <hyperlink ref="R16" r:id="rId33" xr:uid="{00000000-0004-0000-0D00-000020000000}"/>
    <hyperlink ref="R18" r:id="rId34" xr:uid="{00000000-0004-0000-0D00-000021000000}"/>
    <hyperlink ref="R19" r:id="rId35" xr:uid="{00000000-0004-0000-0D00-000022000000}"/>
    <hyperlink ref="R48" r:id="rId36" xr:uid="{00000000-0004-0000-0D00-000023000000}"/>
    <hyperlink ref="R51" r:id="rId37" xr:uid="{00000000-0004-0000-0D00-000024000000}"/>
    <hyperlink ref="R124" r:id="rId38" xr:uid="{00000000-0004-0000-0D00-000025000000}"/>
    <hyperlink ref="R125" r:id="rId39" xr:uid="{00000000-0004-0000-0D00-000026000000}"/>
    <hyperlink ref="R91" r:id="rId40" xr:uid="{00000000-0004-0000-0D00-000027000000}"/>
    <hyperlink ref="R84" r:id="rId41" xr:uid="{00000000-0004-0000-0D00-000028000000}"/>
    <hyperlink ref="R53" r:id="rId42" xr:uid="{00000000-0004-0000-0D00-000029000000}"/>
    <hyperlink ref="R42" r:id="rId43" xr:uid="{00000000-0004-0000-0D00-00002A000000}"/>
  </hyperlinks>
  <pageMargins left="0.7" right="0.7" top="0.75" bottom="0.75" header="0.3" footer="0.3"/>
  <pageSetup orientation="portrait"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EBA7-CF42-4137-A597-88A474171B43}">
  <sheetPr>
    <tabColor rgb="FF5D2884"/>
  </sheetPr>
  <dimension ref="A1:AG49"/>
  <sheetViews>
    <sheetView workbookViewId="0">
      <pane xSplit="2" ySplit="1" topLeftCell="C2" activePane="bottomRight" state="frozen"/>
      <selection pane="bottomRight" activeCell="C1" sqref="C1"/>
      <selection pane="bottomLeft" activeCell="A3" sqref="A3"/>
      <selection pane="topRight" activeCell="C1" sqref="C1"/>
    </sheetView>
  </sheetViews>
  <sheetFormatPr defaultColWidth="8.875" defaultRowHeight="15.95"/>
  <cols>
    <col min="1" max="1" width="17.625" bestFit="1" customWidth="1"/>
    <col min="2" max="2" width="17.125" customWidth="1"/>
    <col min="3" max="31" width="8" customWidth="1"/>
    <col min="33" max="33" width="6.875" customWidth="1"/>
  </cols>
  <sheetData>
    <row r="1" spans="1:33" ht="96.75" customHeight="1">
      <c r="A1" s="177" t="s">
        <v>30</v>
      </c>
      <c r="B1" s="177" t="s">
        <v>31</v>
      </c>
      <c r="C1" s="293" t="s">
        <v>32</v>
      </c>
      <c r="D1" s="293" t="s">
        <v>33</v>
      </c>
      <c r="E1" s="292" t="s">
        <v>34</v>
      </c>
      <c r="F1" s="292" t="s">
        <v>35</v>
      </c>
      <c r="G1" s="293" t="s">
        <v>36</v>
      </c>
      <c r="H1" s="293" t="s">
        <v>37</v>
      </c>
      <c r="I1" s="292" t="s">
        <v>38</v>
      </c>
      <c r="J1" s="292" t="s">
        <v>39</v>
      </c>
      <c r="K1" s="293" t="s">
        <v>40</v>
      </c>
      <c r="L1" s="292" t="s">
        <v>41</v>
      </c>
      <c r="M1" s="292" t="s">
        <v>42</v>
      </c>
      <c r="N1" s="293" t="s">
        <v>43</v>
      </c>
      <c r="O1" s="293" t="s">
        <v>44</v>
      </c>
      <c r="P1" s="294" t="s">
        <v>45</v>
      </c>
      <c r="Q1" s="298" t="s">
        <v>46</v>
      </c>
      <c r="R1" s="298" t="s">
        <v>47</v>
      </c>
      <c r="S1" s="298" t="s">
        <v>48</v>
      </c>
      <c r="T1" s="299" t="s">
        <v>49</v>
      </c>
      <c r="U1" s="299" t="s">
        <v>50</v>
      </c>
      <c r="V1" s="298" t="s">
        <v>51</v>
      </c>
      <c r="W1" s="298" t="s">
        <v>52</v>
      </c>
      <c r="X1" s="298" t="s">
        <v>53</v>
      </c>
      <c r="Y1" s="299" t="s">
        <v>54</v>
      </c>
      <c r="Z1" s="298" t="s">
        <v>55</v>
      </c>
      <c r="AA1" s="298" t="s">
        <v>56</v>
      </c>
      <c r="AB1" s="298" t="s">
        <v>57</v>
      </c>
      <c r="AC1" s="299" t="s">
        <v>58</v>
      </c>
      <c r="AD1" s="299" t="s">
        <v>59</v>
      </c>
      <c r="AE1" s="300" t="s">
        <v>60</v>
      </c>
      <c r="AF1" s="301" t="s">
        <v>61</v>
      </c>
      <c r="AG1" s="303" t="s">
        <v>62</v>
      </c>
    </row>
    <row r="2" spans="1:33">
      <c r="A2" s="177"/>
      <c r="B2" s="177"/>
      <c r="C2" s="308" t="s">
        <v>63</v>
      </c>
      <c r="D2" s="308" t="s">
        <v>63</v>
      </c>
      <c r="E2" s="308" t="s">
        <v>63</v>
      </c>
      <c r="F2" s="308" t="s">
        <v>63</v>
      </c>
      <c r="G2" s="308" t="s">
        <v>63</v>
      </c>
      <c r="H2" s="308" t="s">
        <v>63</v>
      </c>
      <c r="I2" s="308" t="s">
        <v>63</v>
      </c>
      <c r="J2" s="308" t="s">
        <v>63</v>
      </c>
      <c r="K2" s="308" t="s">
        <v>63</v>
      </c>
      <c r="L2" s="308" t="s">
        <v>63</v>
      </c>
      <c r="M2" s="308" t="s">
        <v>63</v>
      </c>
      <c r="N2" s="308" t="s">
        <v>63</v>
      </c>
      <c r="O2" s="308" t="s">
        <v>63</v>
      </c>
      <c r="P2" s="308" t="s">
        <v>63</v>
      </c>
      <c r="Q2" s="308" t="s">
        <v>63</v>
      </c>
      <c r="R2" s="308" t="s">
        <v>63</v>
      </c>
      <c r="S2" s="308" t="s">
        <v>63</v>
      </c>
      <c r="T2" s="308" t="s">
        <v>63</v>
      </c>
      <c r="U2" s="308" t="s">
        <v>63</v>
      </c>
      <c r="V2" s="308" t="s">
        <v>63</v>
      </c>
      <c r="W2" s="308" t="s">
        <v>63</v>
      </c>
      <c r="X2" s="308" t="s">
        <v>63</v>
      </c>
      <c r="Y2" s="308" t="s">
        <v>63</v>
      </c>
      <c r="Z2" s="308" t="s">
        <v>63</v>
      </c>
      <c r="AA2" s="308" t="s">
        <v>63</v>
      </c>
      <c r="AB2" s="308" t="s">
        <v>63</v>
      </c>
      <c r="AC2" s="308" t="s">
        <v>63</v>
      </c>
      <c r="AD2" s="308" t="s">
        <v>63</v>
      </c>
      <c r="AE2" s="305" t="s">
        <v>63</v>
      </c>
      <c r="AF2" s="305" t="s">
        <v>63</v>
      </c>
      <c r="AG2" s="303"/>
    </row>
    <row r="3" spans="1:33">
      <c r="A3" s="182" t="s">
        <v>64</v>
      </c>
      <c r="B3" s="182" t="s">
        <v>65</v>
      </c>
      <c r="C3" s="307">
        <f>Pillar1!Y2</f>
        <v>7.6</v>
      </c>
      <c r="D3" s="307">
        <f>Pillar1!Z2</f>
        <v>0.2</v>
      </c>
      <c r="E3" s="306">
        <f>Pillar1!AA2</f>
        <v>4.5999999999999996</v>
      </c>
      <c r="F3" s="306">
        <f>Pillar1!AB2</f>
        <v>3</v>
      </c>
      <c r="G3" s="307">
        <f>Pillar1!AC2</f>
        <v>3.8</v>
      </c>
      <c r="H3" s="307">
        <f>Pillar1!AD2</f>
        <v>3.8</v>
      </c>
      <c r="I3" s="306">
        <f>Pillar1!AE2</f>
        <v>3.2</v>
      </c>
      <c r="J3" s="306">
        <f>Pillar1!AI2</f>
        <v>3.6</v>
      </c>
      <c r="K3" s="307">
        <f>Pillar1!AJ2</f>
        <v>3.4</v>
      </c>
      <c r="L3" s="306">
        <f>Pillar1!AM2</f>
        <v>8.6999999999999993</v>
      </c>
      <c r="M3" s="306">
        <f>Pillar1!AN2</f>
        <v>9.6999999999999993</v>
      </c>
      <c r="N3" s="307">
        <f>Pillar1!AO2</f>
        <v>9.3000000000000007</v>
      </c>
      <c r="O3" s="307">
        <f>Pillar1!AP2</f>
        <v>8</v>
      </c>
      <c r="P3" s="288">
        <f>Pillar1!AQ2</f>
        <v>6</v>
      </c>
      <c r="Q3" s="295">
        <f>Pillar2!AF3</f>
        <v>7.6</v>
      </c>
      <c r="R3" s="291">
        <f>Pillar2!AG3</f>
        <v>4.9000000000000004</v>
      </c>
      <c r="S3" s="290">
        <f>Pillar2!AH3</f>
        <v>4</v>
      </c>
      <c r="T3" s="296">
        <f>Pillar2!AI3</f>
        <v>5.5</v>
      </c>
      <c r="U3" s="296">
        <f>Pillar2!AM3</f>
        <v>3.3</v>
      </c>
      <c r="V3" s="290">
        <f>Pillar2!AN3</f>
        <v>10</v>
      </c>
      <c r="W3" s="290">
        <f>Pillar2!AO3</f>
        <v>8.3000000000000007</v>
      </c>
      <c r="X3" s="290">
        <f>Pillar2!AQ3</f>
        <v>4</v>
      </c>
      <c r="Y3" s="296">
        <f>Pillar2!AR3</f>
        <v>7.4</v>
      </c>
      <c r="Z3" s="290">
        <f>Pillar2!AS3</f>
        <v>7.9</v>
      </c>
      <c r="AA3" s="290">
        <f>Pillar2!AT3</f>
        <v>6.8</v>
      </c>
      <c r="AB3" s="290">
        <f>Pillar2!AU3</f>
        <v>7.5</v>
      </c>
      <c r="AC3" s="296">
        <f>Pillar2!AV3</f>
        <v>7.4</v>
      </c>
      <c r="AD3" s="296">
        <f>Pillar2!AW3</f>
        <v>7.5</v>
      </c>
      <c r="AE3" s="297">
        <f>Pillar2!AX3</f>
        <v>6.2</v>
      </c>
      <c r="AF3" s="302">
        <f t="shared" ref="AF3:AF49" si="0">ROUND((10-GEOMEAN(((10-P3)/10*9+1),((10-AE3)/10*9+1)))/9*10,1)</f>
        <v>6.1</v>
      </c>
      <c r="AG3" s="304">
        <f t="shared" ref="AG3:AG49" si="1">_xlfn.RANK.EQ(AF3,AF$3:AF$49)</f>
        <v>17</v>
      </c>
    </row>
    <row r="4" spans="1:33">
      <c r="A4" s="182" t="s">
        <v>66</v>
      </c>
      <c r="B4" s="182" t="s">
        <v>67</v>
      </c>
      <c r="C4" s="307">
        <f>Pillar1!Y3</f>
        <v>0.6</v>
      </c>
      <c r="D4" s="307">
        <f>Pillar1!Z3</f>
        <v>6.8</v>
      </c>
      <c r="E4" s="306">
        <f>Pillar1!AA3</f>
        <v>9.3000000000000007</v>
      </c>
      <c r="F4" s="306">
        <f>Pillar1!AB3</f>
        <v>0</v>
      </c>
      <c r="G4" s="307">
        <f>Pillar1!AC3</f>
        <v>6.6</v>
      </c>
      <c r="H4" s="307">
        <f>Pillar1!AD3</f>
        <v>0</v>
      </c>
      <c r="I4" s="306">
        <f>Pillar1!AE3</f>
        <v>0</v>
      </c>
      <c r="J4" s="306">
        <f>Pillar1!AI3</f>
        <v>2.7</v>
      </c>
      <c r="K4" s="307">
        <f>Pillar1!AJ3</f>
        <v>1.4</v>
      </c>
      <c r="L4" s="306">
        <f>Pillar1!AM3</f>
        <v>9.3000000000000007</v>
      </c>
      <c r="M4" s="306">
        <f>Pillar1!AN3</f>
        <v>9.5</v>
      </c>
      <c r="N4" s="307">
        <f>Pillar1!AO3</f>
        <v>9.4</v>
      </c>
      <c r="O4" s="307">
        <f>Pillar1!AP3</f>
        <v>0</v>
      </c>
      <c r="P4" s="288">
        <f>Pillar1!AQ3</f>
        <v>4.8</v>
      </c>
      <c r="Q4" s="291">
        <f>Pillar2!AF4</f>
        <v>5.0999999999999996</v>
      </c>
      <c r="R4" s="257">
        <f>Pillar2!AG4</f>
        <v>9.1999999999999993</v>
      </c>
      <c r="S4" s="257">
        <f>Pillar2!AH4</f>
        <v>4.9000000000000004</v>
      </c>
      <c r="T4" s="262">
        <f>Pillar2!AI4</f>
        <v>6.4</v>
      </c>
      <c r="U4" s="262">
        <f>Pillar2!AM4</f>
        <v>1.6</v>
      </c>
      <c r="V4" s="257">
        <f>Pillar2!AN4</f>
        <v>3.5</v>
      </c>
      <c r="W4" s="257">
        <f>Pillar2!AO4</f>
        <v>4.2</v>
      </c>
      <c r="X4" s="257">
        <f>Pillar2!AQ4</f>
        <v>5</v>
      </c>
      <c r="Y4" s="262">
        <f>Pillar2!AR4</f>
        <v>4.2</v>
      </c>
      <c r="Z4" s="257">
        <f>Pillar2!AS4</f>
        <v>9.1</v>
      </c>
      <c r="AA4" s="257">
        <f>Pillar2!AT4</f>
        <v>6.7</v>
      </c>
      <c r="AB4" s="257">
        <f>Pillar2!AU4</f>
        <v>0.1</v>
      </c>
      <c r="AC4" s="262">
        <f>Pillar2!AV4</f>
        <v>5.3</v>
      </c>
      <c r="AD4" s="262">
        <f>Pillar2!AW4</f>
        <v>4.2</v>
      </c>
      <c r="AE4" s="256">
        <f>Pillar2!AX4</f>
        <v>4.3</v>
      </c>
      <c r="AF4" s="302">
        <f t="shared" si="0"/>
        <v>4.5999999999999996</v>
      </c>
      <c r="AG4" s="304">
        <f t="shared" si="1"/>
        <v>36</v>
      </c>
    </row>
    <row r="5" spans="1:33">
      <c r="A5" s="182" t="s">
        <v>68</v>
      </c>
      <c r="B5" s="182" t="s">
        <v>69</v>
      </c>
      <c r="C5" s="307">
        <f>Pillar1!Y4</f>
        <v>0</v>
      </c>
      <c r="D5" s="307">
        <f>Pillar1!Z4</f>
        <v>3.2</v>
      </c>
      <c r="E5" s="306">
        <f>Pillar1!AA4</f>
        <v>2.4</v>
      </c>
      <c r="F5" s="306">
        <f>Pillar1!AB4</f>
        <v>0</v>
      </c>
      <c r="G5" s="307">
        <f>Pillar1!AC4</f>
        <v>1.3</v>
      </c>
      <c r="H5" s="307">
        <f>Pillar1!AD4</f>
        <v>3.9</v>
      </c>
      <c r="I5" s="306">
        <f>Pillar1!AE4</f>
        <v>9.9</v>
      </c>
      <c r="J5" s="306">
        <f>Pillar1!AI4</f>
        <v>7.8</v>
      </c>
      <c r="K5" s="307">
        <f>Pillar1!AJ4</f>
        <v>9.1</v>
      </c>
      <c r="L5" s="306">
        <f>Pillar1!AM4</f>
        <v>9.9</v>
      </c>
      <c r="M5" s="306">
        <f>Pillar1!AN4</f>
        <v>9.1999999999999993</v>
      </c>
      <c r="N5" s="307">
        <f>Pillar1!AO4</f>
        <v>9.6</v>
      </c>
      <c r="O5" s="307">
        <f>Pillar1!AP4</f>
        <v>2</v>
      </c>
      <c r="P5" s="288">
        <f>Pillar1!AQ4</f>
        <v>5.5</v>
      </c>
      <c r="Q5" s="289">
        <f>Pillar2!AF5</f>
        <v>7</v>
      </c>
      <c r="R5" s="257">
        <f>Pillar2!AG5</f>
        <v>5.5</v>
      </c>
      <c r="S5" s="257">
        <f>Pillar2!AH5</f>
        <v>4.2</v>
      </c>
      <c r="T5" s="262">
        <f>Pillar2!AI5</f>
        <v>5.6</v>
      </c>
      <c r="U5" s="262">
        <f>Pillar2!AM5</f>
        <v>2.7</v>
      </c>
      <c r="V5" s="257">
        <f>Pillar2!AN5</f>
        <v>6.8</v>
      </c>
      <c r="W5" s="257">
        <f>Pillar2!AO5</f>
        <v>5.2</v>
      </c>
      <c r="X5" s="257">
        <f>Pillar2!AQ5</f>
        <v>4.8</v>
      </c>
      <c r="Y5" s="262">
        <f>Pillar2!AR5</f>
        <v>5.6</v>
      </c>
      <c r="Z5" s="257">
        <f>Pillar2!AS5</f>
        <v>8</v>
      </c>
      <c r="AA5" s="257">
        <f>Pillar2!AT5</f>
        <v>6.2</v>
      </c>
      <c r="AB5" s="257">
        <f>Pillar2!AU5</f>
        <v>0.1</v>
      </c>
      <c r="AC5" s="262">
        <f>Pillar2!AV5</f>
        <v>4.8</v>
      </c>
      <c r="AD5" s="262">
        <f>Pillar2!AW5</f>
        <v>6.8</v>
      </c>
      <c r="AE5" s="256">
        <f>Pillar2!AX5</f>
        <v>5.0999999999999996</v>
      </c>
      <c r="AF5" s="302">
        <f t="shared" si="0"/>
        <v>5.3</v>
      </c>
      <c r="AG5" s="304">
        <f t="shared" si="1"/>
        <v>26</v>
      </c>
    </row>
    <row r="6" spans="1:33">
      <c r="A6" s="182" t="s">
        <v>70</v>
      </c>
      <c r="B6" s="182" t="s">
        <v>71</v>
      </c>
      <c r="C6" s="307">
        <f>Pillar1!Y5</f>
        <v>0</v>
      </c>
      <c r="D6" s="307">
        <f>Pillar1!Z5</f>
        <v>0</v>
      </c>
      <c r="E6" s="306">
        <f>Pillar1!AA5</f>
        <v>0</v>
      </c>
      <c r="F6" s="306">
        <f>Pillar1!AB5</f>
        <v>0</v>
      </c>
      <c r="G6" s="307">
        <f>Pillar1!AC5</f>
        <v>0</v>
      </c>
      <c r="H6" s="307">
        <f>Pillar1!AD5</f>
        <v>6.1</v>
      </c>
      <c r="I6" s="306">
        <f>Pillar1!AE5</f>
        <v>9</v>
      </c>
      <c r="J6" s="306">
        <f>Pillar1!AI5</f>
        <v>9</v>
      </c>
      <c r="K6" s="307">
        <f>Pillar1!AJ5</f>
        <v>9</v>
      </c>
      <c r="L6" s="306">
        <f>Pillar1!AM5</f>
        <v>9.1999999999999993</v>
      </c>
      <c r="M6" s="306">
        <f>Pillar1!AN5</f>
        <v>9.3000000000000007</v>
      </c>
      <c r="N6" s="307">
        <f>Pillar1!AO5</f>
        <v>9.3000000000000007</v>
      </c>
      <c r="O6" s="307">
        <f>Pillar1!AP5</f>
        <v>1.6</v>
      </c>
      <c r="P6" s="288">
        <f>Pillar1!AQ5</f>
        <v>5.2</v>
      </c>
      <c r="Q6" s="289">
        <f>Pillar2!AF6</f>
        <v>8</v>
      </c>
      <c r="R6" s="257">
        <f>Pillar2!AG6</f>
        <v>4.7</v>
      </c>
      <c r="S6" s="257">
        <f>Pillar2!AH6</f>
        <v>4.5999999999999996</v>
      </c>
      <c r="T6" s="262">
        <f>Pillar2!AI6</f>
        <v>5.8</v>
      </c>
      <c r="U6" s="262">
        <f>Pillar2!AM6</f>
        <v>3</v>
      </c>
      <c r="V6" s="257">
        <f>Pillar2!AN6</f>
        <v>5.2</v>
      </c>
      <c r="W6" s="257">
        <f>Pillar2!AO6</f>
        <v>5.5</v>
      </c>
      <c r="X6" s="257">
        <f>Pillar2!AQ6</f>
        <v>5.2</v>
      </c>
      <c r="Y6" s="262">
        <f>Pillar2!AR6</f>
        <v>5.3</v>
      </c>
      <c r="Z6" s="257">
        <f>Pillar2!AS6</f>
        <v>9.6</v>
      </c>
      <c r="AA6" s="257">
        <f>Pillar2!AT6</f>
        <v>7.5</v>
      </c>
      <c r="AB6" s="257">
        <f>Pillar2!AU6</f>
        <v>0.1</v>
      </c>
      <c r="AC6" s="262">
        <f>Pillar2!AV6</f>
        <v>5.7</v>
      </c>
      <c r="AD6" s="262">
        <f>Pillar2!AW6</f>
        <v>6.1</v>
      </c>
      <c r="AE6" s="256">
        <f>Pillar2!AX6</f>
        <v>5.2</v>
      </c>
      <c r="AF6" s="302">
        <f t="shared" si="0"/>
        <v>5.2</v>
      </c>
      <c r="AG6" s="304">
        <f t="shared" si="1"/>
        <v>28</v>
      </c>
    </row>
    <row r="7" spans="1:33">
      <c r="A7" s="182" t="s">
        <v>72</v>
      </c>
      <c r="B7" s="182" t="s">
        <v>73</v>
      </c>
      <c r="C7" s="307">
        <f>Pillar1!Y6</f>
        <v>2.6</v>
      </c>
      <c r="D7" s="307">
        <f>Pillar1!Z6</f>
        <v>0</v>
      </c>
      <c r="E7" s="306">
        <f>Pillar1!AA6</f>
        <v>5.8</v>
      </c>
      <c r="F7" s="306">
        <f>Pillar1!AB6</f>
        <v>3.3</v>
      </c>
      <c r="G7" s="307">
        <f>Pillar1!AC6</f>
        <v>4.7</v>
      </c>
      <c r="H7" s="307">
        <f>Pillar1!AD6</f>
        <v>0</v>
      </c>
      <c r="I7" s="306">
        <f>Pillar1!AE6</f>
        <v>3.2</v>
      </c>
      <c r="J7" s="306">
        <f>Pillar1!AI6</f>
        <v>2.1</v>
      </c>
      <c r="K7" s="307">
        <f>Pillar1!AJ6</f>
        <v>2.7</v>
      </c>
      <c r="L7" s="306">
        <f>Pillar1!AM6</f>
        <v>8.9</v>
      </c>
      <c r="M7" s="306">
        <f>Pillar1!AN6</f>
        <v>9.6</v>
      </c>
      <c r="N7" s="307">
        <f>Pillar1!AO6</f>
        <v>9.3000000000000007</v>
      </c>
      <c r="O7" s="307">
        <f>Pillar1!AP6</f>
        <v>7.2</v>
      </c>
      <c r="P7" s="288">
        <f>Pillar1!AQ6</f>
        <v>4.8</v>
      </c>
      <c r="Q7" s="289">
        <f>Pillar2!AF7</f>
        <v>7.6</v>
      </c>
      <c r="R7" s="257">
        <f>Pillar2!AG7</f>
        <v>7.2</v>
      </c>
      <c r="S7" s="257">
        <f>Pillar2!AH7</f>
        <v>1.2</v>
      </c>
      <c r="T7" s="262">
        <f>Pillar2!AI7</f>
        <v>5.3</v>
      </c>
      <c r="U7" s="262">
        <f>Pillar2!AM7</f>
        <v>1.7</v>
      </c>
      <c r="V7" s="257">
        <f>Pillar2!AN7</f>
        <v>3.4</v>
      </c>
      <c r="W7" s="257">
        <f>Pillar2!AO7</f>
        <v>6.5</v>
      </c>
      <c r="X7" s="257">
        <f>Pillar2!AQ7</f>
        <v>2.2000000000000002</v>
      </c>
      <c r="Y7" s="262">
        <f>Pillar2!AR7</f>
        <v>4</v>
      </c>
      <c r="Z7" s="257">
        <f>Pillar2!AS7</f>
        <v>8.1</v>
      </c>
      <c r="AA7" s="257">
        <f>Pillar2!AT7</f>
        <v>6.7</v>
      </c>
      <c r="AB7" s="257">
        <f>Pillar2!AU7</f>
        <v>0.1</v>
      </c>
      <c r="AC7" s="262">
        <f>Pillar2!AV7</f>
        <v>5</v>
      </c>
      <c r="AD7" s="262">
        <f>Pillar2!AW7</f>
        <v>4.5999999999999996</v>
      </c>
      <c r="AE7" s="256">
        <f>Pillar2!AX7</f>
        <v>4.0999999999999996</v>
      </c>
      <c r="AF7" s="302">
        <f t="shared" si="0"/>
        <v>4.5</v>
      </c>
      <c r="AG7" s="304">
        <f t="shared" si="1"/>
        <v>39</v>
      </c>
    </row>
    <row r="8" spans="1:33">
      <c r="A8" s="182" t="s">
        <v>74</v>
      </c>
      <c r="B8" s="182" t="s">
        <v>75</v>
      </c>
      <c r="C8" s="307">
        <f>Pillar1!Y7</f>
        <v>3.8</v>
      </c>
      <c r="D8" s="307">
        <f>Pillar1!Z7</f>
        <v>8.9</v>
      </c>
      <c r="E8" s="306">
        <f>Pillar1!AA7</f>
        <v>8.8000000000000007</v>
      </c>
      <c r="F8" s="306">
        <f>Pillar1!AB7</f>
        <v>2.6</v>
      </c>
      <c r="G8" s="307">
        <f>Pillar1!AC7</f>
        <v>6.7</v>
      </c>
      <c r="H8" s="307">
        <f>Pillar1!AD7</f>
        <v>2.5</v>
      </c>
      <c r="I8" s="306">
        <f>Pillar1!AE7</f>
        <v>5.9</v>
      </c>
      <c r="J8" s="306">
        <f>Pillar1!AI7</f>
        <v>4.0999999999999996</v>
      </c>
      <c r="K8" s="307">
        <f>Pillar1!AJ7</f>
        <v>5.0999999999999996</v>
      </c>
      <c r="L8" s="306">
        <f>Pillar1!AM7</f>
        <v>5</v>
      </c>
      <c r="M8" s="306">
        <f>Pillar1!AN7</f>
        <v>8.5</v>
      </c>
      <c r="N8" s="307">
        <f>Pillar1!AO7</f>
        <v>7.1</v>
      </c>
      <c r="O8" s="307">
        <f>Pillar1!AP7</f>
        <v>1.6</v>
      </c>
      <c r="P8" s="288">
        <f>Pillar1!AQ7</f>
        <v>5.7</v>
      </c>
      <c r="Q8" s="289">
        <f>Pillar2!AF8</f>
        <v>5.6</v>
      </c>
      <c r="R8" s="257">
        <f>Pillar2!AG8</f>
        <v>8</v>
      </c>
      <c r="S8" s="257">
        <f>Pillar2!AH8</f>
        <v>4.2</v>
      </c>
      <c r="T8" s="262">
        <f>Pillar2!AI8</f>
        <v>5.9</v>
      </c>
      <c r="U8" s="262">
        <f>Pillar2!AM8</f>
        <v>2.1</v>
      </c>
      <c r="V8" s="257">
        <f>Pillar2!AN8</f>
        <v>5.0999999999999996</v>
      </c>
      <c r="W8" s="257">
        <f>Pillar2!AO8</f>
        <v>5.0999999999999996</v>
      </c>
      <c r="X8" s="257">
        <f>Pillar2!AQ8</f>
        <v>2.4</v>
      </c>
      <c r="Y8" s="262">
        <f>Pillar2!AR8</f>
        <v>4.2</v>
      </c>
      <c r="Z8" s="257">
        <f>Pillar2!AS8</f>
        <v>5.9</v>
      </c>
      <c r="AA8" s="257">
        <f>Pillar2!AT8</f>
        <v>3.3</v>
      </c>
      <c r="AB8" s="257">
        <f>Pillar2!AU8</f>
        <v>2.5</v>
      </c>
      <c r="AC8" s="262">
        <f>Pillar2!AV8</f>
        <v>3.9</v>
      </c>
      <c r="AD8" s="262">
        <f>Pillar2!AW8</f>
        <v>2.6</v>
      </c>
      <c r="AE8" s="256">
        <f>Pillar2!AX8</f>
        <v>3.7</v>
      </c>
      <c r="AF8" s="302">
        <f t="shared" si="0"/>
        <v>4.8</v>
      </c>
      <c r="AG8" s="304">
        <f t="shared" si="1"/>
        <v>33</v>
      </c>
    </row>
    <row r="9" spans="1:33">
      <c r="A9" s="182" t="s">
        <v>76</v>
      </c>
      <c r="B9" s="182" t="s">
        <v>77</v>
      </c>
      <c r="C9" s="307">
        <f>Pillar1!Y8</f>
        <v>9.6</v>
      </c>
      <c r="D9" s="307">
        <f>Pillar1!Z8</f>
        <v>9.4</v>
      </c>
      <c r="E9" s="306">
        <f>Pillar1!AA8</f>
        <v>6.9</v>
      </c>
      <c r="F9" s="306">
        <f>Pillar1!AB8</f>
        <v>9.6999999999999993</v>
      </c>
      <c r="G9" s="307">
        <f>Pillar1!AC8</f>
        <v>8.6999999999999993</v>
      </c>
      <c r="H9" s="307">
        <f>Pillar1!AD8</f>
        <v>6</v>
      </c>
      <c r="I9" s="306">
        <f>Pillar1!AE8</f>
        <v>7.8</v>
      </c>
      <c r="J9" s="306">
        <f>Pillar1!AI8</f>
        <v>8.1999999999999993</v>
      </c>
      <c r="K9" s="307">
        <f>Pillar1!AJ8</f>
        <v>8</v>
      </c>
      <c r="L9" s="306">
        <f>Pillar1!AM8</f>
        <v>6.7</v>
      </c>
      <c r="M9" s="306">
        <f>Pillar1!AN8</f>
        <v>9.6</v>
      </c>
      <c r="N9" s="307">
        <f>Pillar1!AO8</f>
        <v>8.5</v>
      </c>
      <c r="O9" s="307">
        <f>Pillar1!AP8</f>
        <v>10</v>
      </c>
      <c r="P9" s="288">
        <f>Pillar1!AQ8</f>
        <v>8.9</v>
      </c>
      <c r="Q9" s="289">
        <f>Pillar2!AF9</f>
        <v>9</v>
      </c>
      <c r="R9" s="257">
        <f>Pillar2!AG9</f>
        <v>4.9000000000000004</v>
      </c>
      <c r="S9" s="257">
        <f>Pillar2!AH9</f>
        <v>9.6</v>
      </c>
      <c r="T9" s="262">
        <f>Pillar2!AI9</f>
        <v>7.8</v>
      </c>
      <c r="U9" s="262">
        <f>Pillar2!AM9</f>
        <v>8.1</v>
      </c>
      <c r="V9" s="257">
        <f>Pillar2!AN9</f>
        <v>3.1</v>
      </c>
      <c r="W9" s="257">
        <f>Pillar2!AO9</f>
        <v>7.4</v>
      </c>
      <c r="X9" s="257">
        <f>Pillar2!AQ9</f>
        <v>8.5</v>
      </c>
      <c r="Y9" s="262">
        <f>Pillar2!AR9</f>
        <v>6.3</v>
      </c>
      <c r="Z9" s="257">
        <f>Pillar2!AS9</f>
        <v>10</v>
      </c>
      <c r="AA9" s="257">
        <f>Pillar2!AT9</f>
        <v>9.6999999999999993</v>
      </c>
      <c r="AB9" s="257">
        <f>Pillar2!AU9</f>
        <v>10</v>
      </c>
      <c r="AC9" s="262">
        <f>Pillar2!AV9</f>
        <v>9.9</v>
      </c>
      <c r="AD9" s="262">
        <f>Pillar2!AW9</f>
        <v>6.2</v>
      </c>
      <c r="AE9" s="256">
        <f>Pillar2!AX9</f>
        <v>7.7</v>
      </c>
      <c r="AF9" s="302">
        <f t="shared" si="0"/>
        <v>8.4</v>
      </c>
      <c r="AG9" s="304">
        <f t="shared" si="1"/>
        <v>3</v>
      </c>
    </row>
    <row r="10" spans="1:33">
      <c r="A10" s="182" t="s">
        <v>78</v>
      </c>
      <c r="B10" s="182" t="s">
        <v>79</v>
      </c>
      <c r="C10" s="307">
        <f>Pillar1!Y9</f>
        <v>4.7</v>
      </c>
      <c r="D10" s="307">
        <f>Pillar1!Z9</f>
        <v>1.5</v>
      </c>
      <c r="E10" s="306">
        <f>Pillar1!AA9</f>
        <v>8.1</v>
      </c>
      <c r="F10" s="306">
        <f>Pillar1!AB9</f>
        <v>0</v>
      </c>
      <c r="G10" s="307">
        <f>Pillar1!AC9</f>
        <v>5.3</v>
      </c>
      <c r="H10" s="307">
        <f>Pillar1!AD9</f>
        <v>8.9</v>
      </c>
      <c r="I10" s="306">
        <f>Pillar1!AE9</f>
        <v>9.5</v>
      </c>
      <c r="J10" s="306">
        <f>Pillar1!AI9</f>
        <v>9.3000000000000007</v>
      </c>
      <c r="K10" s="307">
        <f>Pillar1!AJ9</f>
        <v>9.4</v>
      </c>
      <c r="L10" s="306">
        <f>Pillar1!AM9</f>
        <v>9.6</v>
      </c>
      <c r="M10" s="306">
        <f>Pillar1!AN9</f>
        <v>9.5</v>
      </c>
      <c r="N10" s="307">
        <f>Pillar1!AO9</f>
        <v>9.6</v>
      </c>
      <c r="O10" s="307">
        <f>Pillar1!AP9</f>
        <v>2</v>
      </c>
      <c r="P10" s="288">
        <f>Pillar1!AQ9</f>
        <v>7</v>
      </c>
      <c r="Q10" s="289">
        <f>Pillar2!AF10</f>
        <v>9.8000000000000007</v>
      </c>
      <c r="R10" s="257">
        <f>Pillar2!AG10</f>
        <v>4.3</v>
      </c>
      <c r="S10" s="257">
        <f>Pillar2!AH10</f>
        <v>3.8</v>
      </c>
      <c r="T10" s="262">
        <f>Pillar2!AI10</f>
        <v>6</v>
      </c>
      <c r="U10" s="262">
        <f>Pillar2!AM10</f>
        <v>1.9</v>
      </c>
      <c r="V10" s="257">
        <f>Pillar2!AN10</f>
        <v>6.2</v>
      </c>
      <c r="W10" s="257">
        <f>Pillar2!AO10</f>
        <v>6.8</v>
      </c>
      <c r="X10" s="257">
        <f>Pillar2!AQ10</f>
        <v>8.8000000000000007</v>
      </c>
      <c r="Y10" s="262">
        <f>Pillar2!AR10</f>
        <v>7.3</v>
      </c>
      <c r="Z10" s="257">
        <f>Pillar2!AS10</f>
        <v>7.7</v>
      </c>
      <c r="AA10" s="257">
        <f>Pillar2!AT10</f>
        <v>5.8</v>
      </c>
      <c r="AB10" s="257">
        <f>Pillar2!AU10</f>
        <v>0.1</v>
      </c>
      <c r="AC10" s="262">
        <f>Pillar2!AV10</f>
        <v>4.5</v>
      </c>
      <c r="AD10" s="262">
        <f>Pillar2!AW10</f>
        <v>7</v>
      </c>
      <c r="AE10" s="256">
        <f>Pillar2!AX10</f>
        <v>5.3</v>
      </c>
      <c r="AF10" s="302">
        <f t="shared" si="0"/>
        <v>6.2</v>
      </c>
      <c r="AG10" s="304">
        <f t="shared" si="1"/>
        <v>13</v>
      </c>
    </row>
    <row r="11" spans="1:33">
      <c r="A11" s="182" t="s">
        <v>80</v>
      </c>
      <c r="B11" s="182" t="s">
        <v>81</v>
      </c>
      <c r="C11" s="307">
        <f>Pillar1!Y10</f>
        <v>10</v>
      </c>
      <c r="D11" s="307">
        <f>Pillar1!Z10</f>
        <v>4</v>
      </c>
      <c r="E11" s="306">
        <f>Pillar1!AA10</f>
        <v>1.6</v>
      </c>
      <c r="F11" s="306">
        <f>Pillar1!AB10</f>
        <v>5.5</v>
      </c>
      <c r="G11" s="307">
        <f>Pillar1!AC10</f>
        <v>3.8</v>
      </c>
      <c r="H11" s="307">
        <f>Pillar1!AD10</f>
        <v>4.5999999999999996</v>
      </c>
      <c r="I11" s="306">
        <f>Pillar1!AE10</f>
        <v>6.1</v>
      </c>
      <c r="J11" s="306">
        <f>Pillar1!AI10</f>
        <v>6.9</v>
      </c>
      <c r="K11" s="307">
        <f>Pillar1!AJ10</f>
        <v>6.5</v>
      </c>
      <c r="L11" s="306">
        <f>Pillar1!AM10</f>
        <v>5.5</v>
      </c>
      <c r="M11" s="306">
        <f>Pillar1!AN10</f>
        <v>8.6999999999999993</v>
      </c>
      <c r="N11" s="307">
        <f>Pillar1!AO10</f>
        <v>7.4</v>
      </c>
      <c r="O11" s="307">
        <f>Pillar1!AP10</f>
        <v>9.6</v>
      </c>
      <c r="P11" s="288">
        <f>Pillar1!AQ10</f>
        <v>7.4</v>
      </c>
      <c r="Q11" s="289">
        <f>Pillar2!AF11</f>
        <v>7.2</v>
      </c>
      <c r="R11" s="257">
        <f>Pillar2!AG11</f>
        <v>7.8</v>
      </c>
      <c r="S11" s="257">
        <f>Pillar2!AH11</f>
        <v>6.9</v>
      </c>
      <c r="T11" s="262">
        <f>Pillar2!AI11</f>
        <v>7.3</v>
      </c>
      <c r="U11" s="262">
        <f>Pillar2!AM11</f>
        <v>8.1</v>
      </c>
      <c r="V11" s="257">
        <f>Pillar2!AN11</f>
        <v>4.8</v>
      </c>
      <c r="W11" s="257">
        <f>Pillar2!AO11</f>
        <v>6.2</v>
      </c>
      <c r="X11" s="257">
        <f>Pillar2!AQ11</f>
        <v>3.8</v>
      </c>
      <c r="Y11" s="262">
        <f>Pillar2!AR11</f>
        <v>4.9000000000000004</v>
      </c>
      <c r="Z11" s="257">
        <f>Pillar2!AS11</f>
        <v>8</v>
      </c>
      <c r="AA11" s="257">
        <f>Pillar2!AT11</f>
        <v>8.3000000000000007</v>
      </c>
      <c r="AB11" s="257">
        <f>Pillar2!AU11</f>
        <v>7.5</v>
      </c>
      <c r="AC11" s="262">
        <f>Pillar2!AV11</f>
        <v>7.9</v>
      </c>
      <c r="AD11" s="262">
        <f>Pillar2!AW11</f>
        <v>7.1</v>
      </c>
      <c r="AE11" s="256">
        <f>Pillar2!AX11</f>
        <v>7.1</v>
      </c>
      <c r="AF11" s="302">
        <f t="shared" si="0"/>
        <v>7.3</v>
      </c>
      <c r="AG11" s="304">
        <f t="shared" si="1"/>
        <v>8</v>
      </c>
    </row>
    <row r="12" spans="1:33">
      <c r="A12" s="182" t="s">
        <v>82</v>
      </c>
      <c r="B12" s="182" t="s">
        <v>83</v>
      </c>
      <c r="C12" s="307">
        <f>Pillar1!Y11</f>
        <v>8.6</v>
      </c>
      <c r="D12" s="307">
        <f>Pillar1!Z11</f>
        <v>9</v>
      </c>
      <c r="E12" s="306">
        <f>Pillar1!AA11</f>
        <v>9.1999999999999993</v>
      </c>
      <c r="F12" s="306">
        <f>Pillar1!AB11</f>
        <v>0</v>
      </c>
      <c r="G12" s="307">
        <f>Pillar1!AC11</f>
        <v>6.5</v>
      </c>
      <c r="H12" s="307">
        <f>Pillar1!AD11</f>
        <v>3.8</v>
      </c>
      <c r="I12" s="306">
        <f>Pillar1!AE11</f>
        <v>5.9</v>
      </c>
      <c r="J12" s="306">
        <f>Pillar1!AI11</f>
        <v>3.6</v>
      </c>
      <c r="K12" s="307">
        <f>Pillar1!AJ11</f>
        <v>4.9000000000000004</v>
      </c>
      <c r="L12" s="306">
        <f>Pillar1!AM11</f>
        <v>7.9</v>
      </c>
      <c r="M12" s="306">
        <f>Pillar1!AN11</f>
        <v>4.5</v>
      </c>
      <c r="N12" s="307">
        <f>Pillar1!AO11</f>
        <v>6.5</v>
      </c>
      <c r="O12" s="307">
        <f>Pillar1!AP11</f>
        <v>2</v>
      </c>
      <c r="P12" s="288">
        <f>Pillar1!AQ11</f>
        <v>6.5</v>
      </c>
      <c r="Q12" s="289">
        <f>Pillar2!AF12</f>
        <v>7.7</v>
      </c>
      <c r="R12" s="257">
        <f>Pillar2!AG12</f>
        <v>5.4</v>
      </c>
      <c r="S12" s="257">
        <f>Pillar2!AH12</f>
        <v>3.8</v>
      </c>
      <c r="T12" s="262">
        <f>Pillar2!AI12</f>
        <v>5.6</v>
      </c>
      <c r="U12" s="262">
        <f>Pillar2!AM12</f>
        <v>5.2</v>
      </c>
      <c r="V12" s="257">
        <f>Pillar2!AN12</f>
        <v>3.8</v>
      </c>
      <c r="W12" s="257">
        <f>Pillar2!AO12</f>
        <v>6</v>
      </c>
      <c r="X12" s="257">
        <f>Pillar2!AQ12</f>
        <v>4.3</v>
      </c>
      <c r="Y12" s="262">
        <f>Pillar2!AR12</f>
        <v>4.7</v>
      </c>
      <c r="Z12" s="257">
        <f>Pillar2!AS12</f>
        <v>5.8</v>
      </c>
      <c r="AA12" s="257">
        <f>Pillar2!AT12</f>
        <v>3.7</v>
      </c>
      <c r="AB12" s="257">
        <f>Pillar2!AU12</f>
        <v>3.8</v>
      </c>
      <c r="AC12" s="262">
        <f>Pillar2!AV12</f>
        <v>4.4000000000000004</v>
      </c>
      <c r="AD12" s="262">
        <f>Pillar2!AW12</f>
        <v>5.2</v>
      </c>
      <c r="AE12" s="256">
        <f>Pillar2!AX12</f>
        <v>5</v>
      </c>
      <c r="AF12" s="302">
        <f t="shared" si="0"/>
        <v>5.8</v>
      </c>
      <c r="AG12" s="304">
        <f t="shared" si="1"/>
        <v>22</v>
      </c>
    </row>
    <row r="13" spans="1:33">
      <c r="A13" s="182" t="s">
        <v>84</v>
      </c>
      <c r="B13" s="182" t="s">
        <v>85</v>
      </c>
      <c r="C13" s="307">
        <f>Pillar1!Y12</f>
        <v>2.5</v>
      </c>
      <c r="D13" s="307">
        <f>Pillar1!Z12</f>
        <v>2.9</v>
      </c>
      <c r="E13" s="306">
        <f>Pillar1!AA12</f>
        <v>6.6</v>
      </c>
      <c r="F13" s="306">
        <f>Pillar1!AB12</f>
        <v>0</v>
      </c>
      <c r="G13" s="307">
        <f>Pillar1!AC12</f>
        <v>4</v>
      </c>
      <c r="H13" s="307">
        <f>Pillar1!AD12</f>
        <v>5.8</v>
      </c>
      <c r="I13" s="306">
        <f>Pillar1!AE12</f>
        <v>9.4</v>
      </c>
      <c r="J13" s="306">
        <f>Pillar1!AI12</f>
        <v>9</v>
      </c>
      <c r="K13" s="307">
        <f>Pillar1!AJ12</f>
        <v>9.1999999999999993</v>
      </c>
      <c r="L13" s="306">
        <f>Pillar1!AM12</f>
        <v>10</v>
      </c>
      <c r="M13" s="306">
        <f>Pillar1!AN12</f>
        <v>9.1</v>
      </c>
      <c r="N13" s="307">
        <f>Pillar1!AO12</f>
        <v>9.6</v>
      </c>
      <c r="O13" s="307">
        <f>Pillar1!AP12</f>
        <v>3.2</v>
      </c>
      <c r="P13" s="288">
        <f>Pillar1!AQ12</f>
        <v>6.3</v>
      </c>
      <c r="Q13" s="289">
        <f>Pillar2!AF13</f>
        <v>6.2</v>
      </c>
      <c r="R13" s="257">
        <f>Pillar2!AG13</f>
        <v>5.2</v>
      </c>
      <c r="S13" s="257">
        <f>Pillar2!AH13</f>
        <v>3.1</v>
      </c>
      <c r="T13" s="262">
        <f>Pillar2!AI13</f>
        <v>4.8</v>
      </c>
      <c r="U13" s="262">
        <f>Pillar2!AM13</f>
        <v>2</v>
      </c>
      <c r="V13" s="257">
        <f>Pillar2!AN13</f>
        <v>2.9</v>
      </c>
      <c r="W13" s="257">
        <f>Pillar2!AO13</f>
        <v>6</v>
      </c>
      <c r="X13" s="257">
        <f>Pillar2!AQ13</f>
        <v>5.2</v>
      </c>
      <c r="Y13" s="262">
        <f>Pillar2!AR13</f>
        <v>4.7</v>
      </c>
      <c r="Z13" s="257">
        <f>Pillar2!AS13</f>
        <v>7.7</v>
      </c>
      <c r="AA13" s="257">
        <f>Pillar2!AT13</f>
        <v>5.8</v>
      </c>
      <c r="AB13" s="257">
        <f>Pillar2!AU13</f>
        <v>0.1</v>
      </c>
      <c r="AC13" s="262">
        <f>Pillar2!AV13</f>
        <v>4.5</v>
      </c>
      <c r="AD13" s="262">
        <f>Pillar2!AW13</f>
        <v>5.2</v>
      </c>
      <c r="AE13" s="256">
        <f>Pillar2!AX13</f>
        <v>4.2</v>
      </c>
      <c r="AF13" s="302">
        <f t="shared" si="0"/>
        <v>5.3</v>
      </c>
      <c r="AG13" s="304">
        <f t="shared" si="1"/>
        <v>26</v>
      </c>
    </row>
    <row r="14" spans="1:33">
      <c r="A14" s="182" t="s">
        <v>86</v>
      </c>
      <c r="B14" s="182" t="s">
        <v>87</v>
      </c>
      <c r="C14" s="307">
        <f>Pillar1!Y13</f>
        <v>0</v>
      </c>
      <c r="D14" s="307">
        <f>Pillar1!Z13</f>
        <v>5.9</v>
      </c>
      <c r="E14" s="306">
        <f>Pillar1!AA13</f>
        <v>9.3000000000000007</v>
      </c>
      <c r="F14" s="306">
        <f>Pillar1!AB13</f>
        <v>0</v>
      </c>
      <c r="G14" s="307">
        <f>Pillar1!AC13</f>
        <v>6.6</v>
      </c>
      <c r="H14" s="307">
        <f>Pillar1!AD13</f>
        <v>4</v>
      </c>
      <c r="I14" s="306">
        <f>Pillar1!AE13</f>
        <v>0</v>
      </c>
      <c r="J14" s="306">
        <f>Pillar1!AI13</f>
        <v>5.5</v>
      </c>
      <c r="K14" s="307">
        <f>Pillar1!AJ13</f>
        <v>3.2</v>
      </c>
      <c r="L14" s="306">
        <f>Pillar1!AM13</f>
        <v>9.4</v>
      </c>
      <c r="M14" s="306">
        <f>Pillar1!AN13</f>
        <v>9</v>
      </c>
      <c r="N14" s="307">
        <f>Pillar1!AO13</f>
        <v>9.1999999999999993</v>
      </c>
      <c r="O14" s="307">
        <f>Pillar1!AP13</f>
        <v>0.8</v>
      </c>
      <c r="P14" s="288">
        <f>Pillar1!AQ13</f>
        <v>5.0999999999999996</v>
      </c>
      <c r="Q14" s="289">
        <f>Pillar2!AF14</f>
        <v>6</v>
      </c>
      <c r="R14" s="257">
        <f>Pillar2!AG14</f>
        <v>7.6</v>
      </c>
      <c r="S14" s="257">
        <f>Pillar2!AH14</f>
        <v>5.0999999999999996</v>
      </c>
      <c r="T14" s="262">
        <f>Pillar2!AI14</f>
        <v>6.2</v>
      </c>
      <c r="U14" s="262">
        <f>Pillar2!AM14</f>
        <v>1.2</v>
      </c>
      <c r="V14" s="257">
        <f>Pillar2!AN14</f>
        <v>4.4000000000000004</v>
      </c>
      <c r="W14" s="257">
        <f>Pillar2!AO14</f>
        <v>5.8</v>
      </c>
      <c r="X14" s="257">
        <f>Pillar2!AQ14</f>
        <v>4.3</v>
      </c>
      <c r="Y14" s="262">
        <f>Pillar2!AR14</f>
        <v>4.8</v>
      </c>
      <c r="Z14" s="257">
        <f>Pillar2!AS14</f>
        <v>5.9</v>
      </c>
      <c r="AA14" s="257">
        <f>Pillar2!AT14</f>
        <v>4.8</v>
      </c>
      <c r="AB14" s="257">
        <f>Pillar2!AU14</f>
        <v>0.1</v>
      </c>
      <c r="AC14" s="262">
        <f>Pillar2!AV14</f>
        <v>3.6</v>
      </c>
      <c r="AD14" s="262">
        <f>Pillar2!AW14</f>
        <v>6.3</v>
      </c>
      <c r="AE14" s="256">
        <f>Pillar2!AX14</f>
        <v>4.4000000000000004</v>
      </c>
      <c r="AF14" s="302">
        <f t="shared" si="0"/>
        <v>4.8</v>
      </c>
      <c r="AG14" s="304">
        <f t="shared" si="1"/>
        <v>33</v>
      </c>
    </row>
    <row r="15" spans="1:33">
      <c r="A15" s="182" t="s">
        <v>88</v>
      </c>
      <c r="B15" s="182" t="s">
        <v>89</v>
      </c>
      <c r="C15" s="307">
        <f>Pillar1!Y14</f>
        <v>2.8</v>
      </c>
      <c r="D15" s="307">
        <f>Pillar1!Z14</f>
        <v>9.4</v>
      </c>
      <c r="E15" s="306">
        <f>Pillar1!AA14</f>
        <v>9.8000000000000007</v>
      </c>
      <c r="F15" s="306">
        <f>Pillar1!AB14</f>
        <v>0</v>
      </c>
      <c r="G15" s="307">
        <f>Pillar1!AC14</f>
        <v>7.3</v>
      </c>
      <c r="H15" s="307">
        <f>Pillar1!AD14</f>
        <v>1.7</v>
      </c>
      <c r="I15" s="306">
        <f>Pillar1!AE14</f>
        <v>3</v>
      </c>
      <c r="J15" s="306">
        <f>Pillar1!AI14</f>
        <v>3.8</v>
      </c>
      <c r="K15" s="307">
        <f>Pillar1!AJ14</f>
        <v>3.4</v>
      </c>
      <c r="L15" s="306">
        <f>Pillar1!AM14</f>
        <v>9.1999999999999993</v>
      </c>
      <c r="M15" s="306">
        <f>Pillar1!AN14</f>
        <v>3.8</v>
      </c>
      <c r="N15" s="307">
        <f>Pillar1!AO14</f>
        <v>7.4</v>
      </c>
      <c r="O15" s="307">
        <f>Pillar1!AP14</f>
        <v>3.2</v>
      </c>
      <c r="P15" s="288">
        <f>Pillar1!AQ14</f>
        <v>5.8</v>
      </c>
      <c r="Q15" s="289">
        <f>Pillar2!AF15</f>
        <v>6.1</v>
      </c>
      <c r="R15" s="257">
        <f>Pillar2!AG15</f>
        <v>5.2</v>
      </c>
      <c r="S15" s="257">
        <f>Pillar2!AH15</f>
        <v>1.6</v>
      </c>
      <c r="T15" s="262">
        <f>Pillar2!AI15</f>
        <v>4.3</v>
      </c>
      <c r="U15" s="262">
        <f>Pillar2!AM15</f>
        <v>2.6</v>
      </c>
      <c r="V15" s="257">
        <f>Pillar2!AN15</f>
        <v>0.7</v>
      </c>
      <c r="W15" s="257">
        <f>Pillar2!AO15</f>
        <v>3.9</v>
      </c>
      <c r="X15" s="257">
        <f>Pillar2!AQ15</f>
        <v>1.4</v>
      </c>
      <c r="Y15" s="262">
        <f>Pillar2!AR15</f>
        <v>2</v>
      </c>
      <c r="Z15" s="257">
        <f>Pillar2!AS15</f>
        <v>2.7</v>
      </c>
      <c r="AA15" s="257">
        <f>Pillar2!AT15</f>
        <v>2</v>
      </c>
      <c r="AB15" s="257">
        <f>Pillar2!AU15</f>
        <v>0.1</v>
      </c>
      <c r="AC15" s="262">
        <f>Pillar2!AV15</f>
        <v>1.6</v>
      </c>
      <c r="AD15" s="262">
        <f>Pillar2!AW15</f>
        <v>2.4</v>
      </c>
      <c r="AE15" s="256">
        <f>Pillar2!AX15</f>
        <v>2.6</v>
      </c>
      <c r="AF15" s="302">
        <f t="shared" si="0"/>
        <v>4.4000000000000004</v>
      </c>
      <c r="AG15" s="304">
        <f t="shared" si="1"/>
        <v>41</v>
      </c>
    </row>
    <row r="16" spans="1:33">
      <c r="A16" s="182" t="s">
        <v>90</v>
      </c>
      <c r="B16" s="182" t="s">
        <v>91</v>
      </c>
      <c r="C16" s="307">
        <f>Pillar1!Y15</f>
        <v>6.9</v>
      </c>
      <c r="D16" s="307">
        <f>Pillar1!Z15</f>
        <v>9.6</v>
      </c>
      <c r="E16" s="306">
        <f>Pillar1!AA15</f>
        <v>1.9</v>
      </c>
      <c r="F16" s="306">
        <f>Pillar1!AB15</f>
        <v>8.9</v>
      </c>
      <c r="G16" s="307">
        <f>Pillar1!AC15</f>
        <v>6.6</v>
      </c>
      <c r="H16" s="307">
        <f>Pillar1!AD15</f>
        <v>9.1</v>
      </c>
      <c r="I16" s="306">
        <f>Pillar1!AE15</f>
        <v>9.5</v>
      </c>
      <c r="J16" s="306">
        <f>Pillar1!AI15</f>
        <v>8.4</v>
      </c>
      <c r="K16" s="307">
        <f>Pillar1!AJ15</f>
        <v>9</v>
      </c>
      <c r="L16" s="306">
        <f>Pillar1!AM15</f>
        <v>4.4000000000000004</v>
      </c>
      <c r="M16" s="306">
        <f>Pillar1!AN15</f>
        <v>9.1</v>
      </c>
      <c r="N16" s="307">
        <f>Pillar1!AO15</f>
        <v>7.4</v>
      </c>
      <c r="O16" s="307">
        <f>Pillar1!AP15</f>
        <v>1.2</v>
      </c>
      <c r="P16" s="288">
        <f>Pillar1!AQ15</f>
        <v>7.8</v>
      </c>
      <c r="Q16" s="289">
        <f>Pillar2!AF16</f>
        <v>7</v>
      </c>
      <c r="R16" s="257">
        <f>Pillar2!AG16</f>
        <v>8.3000000000000007</v>
      </c>
      <c r="S16" s="257">
        <f>Pillar2!AH16</f>
        <v>6.2</v>
      </c>
      <c r="T16" s="262">
        <f>Pillar2!AI16</f>
        <v>7.2</v>
      </c>
      <c r="U16" s="262">
        <f>Pillar2!AM16</f>
        <v>2.9</v>
      </c>
      <c r="V16" s="257">
        <f>Pillar2!AN16</f>
        <v>4</v>
      </c>
      <c r="W16" s="257">
        <f>Pillar2!AO16</f>
        <v>7.5</v>
      </c>
      <c r="X16" s="257">
        <f>Pillar2!AQ16</f>
        <v>8.1</v>
      </c>
      <c r="Y16" s="262">
        <f>Pillar2!AR16</f>
        <v>6.5</v>
      </c>
      <c r="Z16" s="257">
        <f>Pillar2!AS16</f>
        <v>8</v>
      </c>
      <c r="AA16" s="257">
        <f>Pillar2!AT16</f>
        <v>7.8</v>
      </c>
      <c r="AB16" s="257">
        <f>Pillar2!AU16</f>
        <v>1.3</v>
      </c>
      <c r="AC16" s="262">
        <f>Pillar2!AV16</f>
        <v>5.7</v>
      </c>
      <c r="AD16" s="262">
        <f>Pillar2!AW16</f>
        <v>3.9</v>
      </c>
      <c r="AE16" s="256">
        <f>Pillar2!AX16</f>
        <v>5.2</v>
      </c>
      <c r="AF16" s="302">
        <f t="shared" si="0"/>
        <v>6.7</v>
      </c>
      <c r="AG16" s="304">
        <f t="shared" si="1"/>
        <v>10</v>
      </c>
    </row>
    <row r="17" spans="1:33">
      <c r="A17" s="182" t="s">
        <v>92</v>
      </c>
      <c r="B17" s="182" t="s">
        <v>93</v>
      </c>
      <c r="C17" s="307">
        <f>Pillar1!Y16</f>
        <v>0</v>
      </c>
      <c r="D17" s="307">
        <f>Pillar1!Z16</f>
        <v>9.1999999999999993</v>
      </c>
      <c r="E17" s="306">
        <f>Pillar1!AA16</f>
        <v>8.9</v>
      </c>
      <c r="F17" s="306">
        <f>Pillar1!AB16</f>
        <v>0</v>
      </c>
      <c r="G17" s="307">
        <f>Pillar1!AC16</f>
        <v>6.2</v>
      </c>
      <c r="H17" s="307">
        <f>Pillar1!AD16</f>
        <v>2.8</v>
      </c>
      <c r="I17" s="306">
        <f>Pillar1!AE16</f>
        <v>3.7</v>
      </c>
      <c r="J17" s="306">
        <f>Pillar1!AI16</f>
        <v>3.3</v>
      </c>
      <c r="K17" s="307">
        <f>Pillar1!AJ16</f>
        <v>3.5</v>
      </c>
      <c r="L17" s="306">
        <f>Pillar1!AM16</f>
        <v>8</v>
      </c>
      <c r="M17" s="306">
        <f>Pillar1!AN16</f>
        <v>6.9</v>
      </c>
      <c r="N17" s="307">
        <f>Pillar1!AO16</f>
        <v>7.5</v>
      </c>
      <c r="O17" s="307">
        <f>Pillar1!AP16</f>
        <v>1.6</v>
      </c>
      <c r="P17" s="288">
        <f>Pillar1!AQ16</f>
        <v>5.3</v>
      </c>
      <c r="Q17" s="289">
        <f>Pillar2!AF17</f>
        <v>7.4</v>
      </c>
      <c r="R17" s="257">
        <f>Pillar2!AG17</f>
        <v>6.9</v>
      </c>
      <c r="S17" s="257">
        <f>Pillar2!AH17</f>
        <v>2.5</v>
      </c>
      <c r="T17" s="262">
        <f>Pillar2!AI17</f>
        <v>5.6</v>
      </c>
      <c r="U17" s="262">
        <f>Pillar2!AM17</f>
        <v>2.1</v>
      </c>
      <c r="V17" s="257">
        <f>Pillar2!AN17</f>
        <v>2.7</v>
      </c>
      <c r="W17" s="257">
        <f>Pillar2!AO17</f>
        <v>4.0999999999999996</v>
      </c>
      <c r="X17" s="257">
        <f>Pillar2!AQ17</f>
        <v>1.4</v>
      </c>
      <c r="Y17" s="262">
        <f>Pillar2!AR17</f>
        <v>2.7</v>
      </c>
      <c r="Z17" s="257">
        <f>Pillar2!AS17</f>
        <v>3.9</v>
      </c>
      <c r="AA17" s="257">
        <f>Pillar2!AT17</f>
        <v>2.2000000000000002</v>
      </c>
      <c r="AB17" s="257">
        <f>Pillar2!AU17</f>
        <v>0.1</v>
      </c>
      <c r="AC17" s="262">
        <f>Pillar2!AV17</f>
        <v>2.1</v>
      </c>
      <c r="AD17" s="262">
        <f>Pillar2!AW17</f>
        <v>2.5</v>
      </c>
      <c r="AE17" s="256">
        <f>Pillar2!AX17</f>
        <v>3</v>
      </c>
      <c r="AF17" s="302">
        <f t="shared" si="0"/>
        <v>4.2</v>
      </c>
      <c r="AG17" s="304">
        <f t="shared" si="1"/>
        <v>42</v>
      </c>
    </row>
    <row r="18" spans="1:33">
      <c r="A18" s="182" t="s">
        <v>94</v>
      </c>
      <c r="B18" s="182" t="s">
        <v>95</v>
      </c>
      <c r="C18" s="307">
        <f>Pillar1!Y17</f>
        <v>2.6</v>
      </c>
      <c r="D18" s="307">
        <f>Pillar1!Z17</f>
        <v>4.9000000000000004</v>
      </c>
      <c r="E18" s="306">
        <f>Pillar1!AA17</f>
        <v>9.5</v>
      </c>
      <c r="F18" s="306">
        <f>Pillar1!AB17</f>
        <v>0</v>
      </c>
      <c r="G18" s="307">
        <f>Pillar1!AC17</f>
        <v>6.9</v>
      </c>
      <c r="H18" s="307">
        <f>Pillar1!AD17</f>
        <v>0</v>
      </c>
      <c r="I18" s="306">
        <f>Pillar1!AE17</f>
        <v>5.5</v>
      </c>
      <c r="J18" s="306">
        <f>Pillar1!AI17</f>
        <v>8.1999999999999993</v>
      </c>
      <c r="K18" s="307">
        <f>Pillar1!AJ17</f>
        <v>7.1</v>
      </c>
      <c r="L18" s="306">
        <f>Pillar1!AM17</f>
        <v>9.6</v>
      </c>
      <c r="M18" s="306">
        <f>Pillar1!AN17</f>
        <v>8.6999999999999993</v>
      </c>
      <c r="N18" s="307">
        <f>Pillar1!AO17</f>
        <v>9.1999999999999993</v>
      </c>
      <c r="O18" s="307">
        <f>Pillar1!AP17</f>
        <v>2.4</v>
      </c>
      <c r="P18" s="288">
        <f>Pillar1!AQ17</f>
        <v>5.5</v>
      </c>
      <c r="Q18" s="289">
        <f>Pillar2!AF18</f>
        <v>6.7</v>
      </c>
      <c r="R18" s="257">
        <f>Pillar2!AG18</f>
        <v>6.1</v>
      </c>
      <c r="S18" s="257">
        <f>Pillar2!AH18</f>
        <v>5.9</v>
      </c>
      <c r="T18" s="262">
        <f>Pillar2!AI18</f>
        <v>6.2</v>
      </c>
      <c r="U18" s="262">
        <f>Pillar2!AM18</f>
        <v>1.6</v>
      </c>
      <c r="V18" s="257">
        <f>Pillar2!AN18</f>
        <v>7.6</v>
      </c>
      <c r="W18" s="257">
        <f>Pillar2!AO18</f>
        <v>6.3</v>
      </c>
      <c r="X18" s="257">
        <f>Pillar2!AQ18</f>
        <v>5.3</v>
      </c>
      <c r="Y18" s="262">
        <f>Pillar2!AR18</f>
        <v>6.4</v>
      </c>
      <c r="Z18" s="257">
        <f>Pillar2!AS18</f>
        <v>7.4</v>
      </c>
      <c r="AA18" s="257">
        <f>Pillar2!AT18</f>
        <v>5.8</v>
      </c>
      <c r="AB18" s="257">
        <f>Pillar2!AU18</f>
        <v>0.1</v>
      </c>
      <c r="AC18" s="262">
        <f>Pillar2!AV18</f>
        <v>4.4000000000000004</v>
      </c>
      <c r="AD18" s="262">
        <f>Pillar2!AW18</f>
        <v>3.2</v>
      </c>
      <c r="AE18" s="256">
        <f>Pillar2!AX18</f>
        <v>4.4000000000000004</v>
      </c>
      <c r="AF18" s="302">
        <f t="shared" si="0"/>
        <v>5</v>
      </c>
      <c r="AG18" s="304">
        <f t="shared" si="1"/>
        <v>31</v>
      </c>
    </row>
    <row r="19" spans="1:33">
      <c r="A19" s="182" t="s">
        <v>96</v>
      </c>
      <c r="B19" s="182" t="s">
        <v>97</v>
      </c>
      <c r="C19" s="307">
        <f>Pillar1!Y18</f>
        <v>5.7</v>
      </c>
      <c r="D19" s="307">
        <f>Pillar1!Z18</f>
        <v>2.6</v>
      </c>
      <c r="E19" s="306">
        <f>Pillar1!AA18</f>
        <v>9.5</v>
      </c>
      <c r="F19" s="306">
        <f>Pillar1!AB18</f>
        <v>0</v>
      </c>
      <c r="G19" s="307">
        <f>Pillar1!AC18</f>
        <v>6.9</v>
      </c>
      <c r="H19" s="307">
        <f>Pillar1!AD18</f>
        <v>8.8000000000000007</v>
      </c>
      <c r="I19" s="306">
        <f>Pillar1!AE18</f>
        <v>8.6999999999999993</v>
      </c>
      <c r="J19" s="306">
        <f>Pillar1!AI18</f>
        <v>9.3000000000000007</v>
      </c>
      <c r="K19" s="307">
        <f>Pillar1!AJ18</f>
        <v>9</v>
      </c>
      <c r="L19" s="306">
        <f>Pillar1!AM18</f>
        <v>9.5</v>
      </c>
      <c r="M19" s="306">
        <f>Pillar1!AN18</f>
        <v>8.5</v>
      </c>
      <c r="N19" s="307">
        <f>Pillar1!AO18</f>
        <v>9.1</v>
      </c>
      <c r="O19" s="307">
        <f>Pillar1!AP18</f>
        <v>2.4</v>
      </c>
      <c r="P19" s="288">
        <f>Pillar1!AQ18</f>
        <v>7.1</v>
      </c>
      <c r="Q19" s="289">
        <f>Pillar2!AF19</f>
        <v>7.1</v>
      </c>
      <c r="R19" s="257">
        <f>Pillar2!AG19</f>
        <v>3.5</v>
      </c>
      <c r="S19" s="257">
        <f>Pillar2!AH19</f>
        <v>4.5999999999999996</v>
      </c>
      <c r="T19" s="262">
        <f>Pillar2!AI19</f>
        <v>5.0999999999999996</v>
      </c>
      <c r="U19" s="262">
        <f>Pillar2!AM19</f>
        <v>1.3</v>
      </c>
      <c r="V19" s="257">
        <f>Pillar2!AN19</f>
        <v>2.7</v>
      </c>
      <c r="W19" s="257">
        <f>Pillar2!AO19</f>
        <v>5.8</v>
      </c>
      <c r="X19" s="257">
        <f>Pillar2!AQ19</f>
        <v>7.7</v>
      </c>
      <c r="Y19" s="262">
        <f>Pillar2!AR19</f>
        <v>5.4</v>
      </c>
      <c r="Z19" s="257">
        <f>Pillar2!AS19</f>
        <v>6</v>
      </c>
      <c r="AA19" s="257">
        <f>Pillar2!AT19</f>
        <v>4.3</v>
      </c>
      <c r="AB19" s="257">
        <f>Pillar2!AU19</f>
        <v>0.1</v>
      </c>
      <c r="AC19" s="262">
        <f>Pillar2!AV19</f>
        <v>3.5</v>
      </c>
      <c r="AD19" s="262">
        <f>Pillar2!AW19</f>
        <v>4.8</v>
      </c>
      <c r="AE19" s="256">
        <f>Pillar2!AX19</f>
        <v>4</v>
      </c>
      <c r="AF19" s="302">
        <f t="shared" si="0"/>
        <v>5.8</v>
      </c>
      <c r="AG19" s="304">
        <f t="shared" si="1"/>
        <v>22</v>
      </c>
    </row>
    <row r="20" spans="1:33">
      <c r="A20" s="182" t="s">
        <v>98</v>
      </c>
      <c r="B20" s="182" t="s">
        <v>99</v>
      </c>
      <c r="C20" s="307">
        <f>Pillar1!Y19</f>
        <v>9</v>
      </c>
      <c r="D20" s="307">
        <f>Pillar1!Z19</f>
        <v>7.4</v>
      </c>
      <c r="E20" s="306">
        <f>Pillar1!AA19</f>
        <v>9</v>
      </c>
      <c r="F20" s="306">
        <f>Pillar1!AB19</f>
        <v>8.6</v>
      </c>
      <c r="G20" s="307">
        <f>Pillar1!AC19</f>
        <v>8.8000000000000007</v>
      </c>
      <c r="H20" s="307">
        <f>Pillar1!AD19</f>
        <v>3</v>
      </c>
      <c r="I20" s="306">
        <f>Pillar1!AE19</f>
        <v>6.6</v>
      </c>
      <c r="J20" s="306">
        <f>Pillar1!AI19</f>
        <v>8.3000000000000007</v>
      </c>
      <c r="K20" s="307">
        <f>Pillar1!AJ19</f>
        <v>7.6</v>
      </c>
      <c r="L20" s="306">
        <f>Pillar1!AM19</f>
        <v>6.8</v>
      </c>
      <c r="M20" s="306">
        <f>Pillar1!AN19</f>
        <v>9.3000000000000007</v>
      </c>
      <c r="N20" s="307">
        <f>Pillar1!AO19</f>
        <v>8.3000000000000007</v>
      </c>
      <c r="O20" s="307">
        <f>Pillar1!AP19</f>
        <v>1.2</v>
      </c>
      <c r="P20" s="288">
        <f>Pillar1!AQ19</f>
        <v>7.2</v>
      </c>
      <c r="Q20" s="289">
        <f>Pillar2!AF20</f>
        <v>6.8</v>
      </c>
      <c r="R20" s="257">
        <f>Pillar2!AG20</f>
        <v>8.1999999999999993</v>
      </c>
      <c r="S20" s="257">
        <f>Pillar2!AH20</f>
        <v>4.5</v>
      </c>
      <c r="T20" s="262">
        <f>Pillar2!AI20</f>
        <v>6.5</v>
      </c>
      <c r="U20" s="262">
        <f>Pillar2!AM20</f>
        <v>1.7</v>
      </c>
      <c r="V20" s="257">
        <f>Pillar2!AN20</f>
        <v>10</v>
      </c>
      <c r="W20" s="257">
        <f>Pillar2!AO20</f>
        <v>5.6</v>
      </c>
      <c r="X20" s="257">
        <f>Pillar2!AQ20</f>
        <v>5</v>
      </c>
      <c r="Y20" s="262">
        <f>Pillar2!AR20</f>
        <v>6.9</v>
      </c>
      <c r="Z20" s="257">
        <f>Pillar2!AS20</f>
        <v>8.8000000000000007</v>
      </c>
      <c r="AA20" s="257">
        <f>Pillar2!AT20</f>
        <v>7.2</v>
      </c>
      <c r="AB20" s="257">
        <f>Pillar2!AU20</f>
        <v>5</v>
      </c>
      <c r="AC20" s="262">
        <f>Pillar2!AV20</f>
        <v>7</v>
      </c>
      <c r="AD20" s="262">
        <f>Pillar2!AW20</f>
        <v>2.6</v>
      </c>
      <c r="AE20" s="256">
        <f>Pillar2!AX20</f>
        <v>4.9000000000000004</v>
      </c>
      <c r="AF20" s="302">
        <f t="shared" si="0"/>
        <v>6.2</v>
      </c>
      <c r="AG20" s="304">
        <f t="shared" si="1"/>
        <v>13</v>
      </c>
    </row>
    <row r="21" spans="1:33">
      <c r="A21" s="182" t="s">
        <v>100</v>
      </c>
      <c r="B21" s="182" t="s">
        <v>101</v>
      </c>
      <c r="C21" s="307">
        <f>Pillar1!Y20</f>
        <v>6.2</v>
      </c>
      <c r="D21" s="307">
        <f>Pillar1!Z20</f>
        <v>8.6</v>
      </c>
      <c r="E21" s="306">
        <f>Pillar1!AA20</f>
        <v>6.3</v>
      </c>
      <c r="F21" s="306">
        <f>Pillar1!AB20</f>
        <v>8.6</v>
      </c>
      <c r="G21" s="307">
        <f>Pillar1!AC20</f>
        <v>7.6</v>
      </c>
      <c r="H21" s="307">
        <f>Pillar1!AD20</f>
        <v>8.5</v>
      </c>
      <c r="I21" s="306">
        <f>Pillar1!AE20</f>
        <v>9.1999999999999993</v>
      </c>
      <c r="J21" s="306">
        <f>Pillar1!AI20</f>
        <v>7.6</v>
      </c>
      <c r="K21" s="307">
        <f>Pillar1!AJ20</f>
        <v>8.5</v>
      </c>
      <c r="L21" s="306">
        <f>Pillar1!AM20</f>
        <v>4.3</v>
      </c>
      <c r="M21" s="306">
        <f>Pillar1!AN20</f>
        <v>9.3000000000000007</v>
      </c>
      <c r="N21" s="307">
        <f>Pillar1!AO20</f>
        <v>7.6</v>
      </c>
      <c r="O21" s="307">
        <f>Pillar1!AP20</f>
        <v>2.4</v>
      </c>
      <c r="P21" s="288">
        <f>Pillar1!AQ20</f>
        <v>7.4</v>
      </c>
      <c r="Q21" s="289">
        <f>Pillar2!AF21</f>
        <v>6.7</v>
      </c>
      <c r="R21" s="257">
        <f>Pillar2!AG21</f>
        <v>7.8</v>
      </c>
      <c r="S21" s="257">
        <f>Pillar2!AH21</f>
        <v>5.6</v>
      </c>
      <c r="T21" s="262">
        <f>Pillar2!AI21</f>
        <v>6.7</v>
      </c>
      <c r="U21" s="262">
        <f>Pillar2!AM21</f>
        <v>3.8</v>
      </c>
      <c r="V21" s="257">
        <f>Pillar2!AN21</f>
        <v>7.1</v>
      </c>
      <c r="W21" s="257">
        <f>Pillar2!AO21</f>
        <v>8</v>
      </c>
      <c r="X21" s="257">
        <f>Pillar2!AQ21</f>
        <v>7.6</v>
      </c>
      <c r="Y21" s="262">
        <f>Pillar2!AR21</f>
        <v>7.6</v>
      </c>
      <c r="Z21" s="257">
        <f>Pillar2!AS21</f>
        <v>8.3000000000000007</v>
      </c>
      <c r="AA21" s="257">
        <f>Pillar2!AT21</f>
        <v>9.8000000000000007</v>
      </c>
      <c r="AB21" s="257">
        <f>Pillar2!AU21</f>
        <v>2.5</v>
      </c>
      <c r="AC21" s="262">
        <f>Pillar2!AV21</f>
        <v>6.9</v>
      </c>
      <c r="AD21" s="262">
        <f>Pillar2!AW21</f>
        <v>5</v>
      </c>
      <c r="AE21" s="256">
        <f>Pillar2!AX21</f>
        <v>6</v>
      </c>
      <c r="AF21" s="302">
        <f t="shared" si="0"/>
        <v>6.8</v>
      </c>
      <c r="AG21" s="304">
        <f t="shared" si="1"/>
        <v>9</v>
      </c>
    </row>
    <row r="22" spans="1:33">
      <c r="A22" s="182" t="s">
        <v>102</v>
      </c>
      <c r="B22" s="182" t="s">
        <v>103</v>
      </c>
      <c r="C22" s="307">
        <f>Pillar1!Y21</f>
        <v>8</v>
      </c>
      <c r="D22" s="307">
        <f>Pillar1!Z21</f>
        <v>4.3</v>
      </c>
      <c r="E22" s="306">
        <f>Pillar1!AA21</f>
        <v>0.7</v>
      </c>
      <c r="F22" s="306">
        <f>Pillar1!AB21</f>
        <v>0</v>
      </c>
      <c r="G22" s="307">
        <f>Pillar1!AC21</f>
        <v>0.4</v>
      </c>
      <c r="H22" s="307">
        <f>Pillar1!AD21</f>
        <v>1.8</v>
      </c>
      <c r="I22" s="306">
        <f>Pillar1!AE21</f>
        <v>1.7</v>
      </c>
      <c r="J22" s="306">
        <f>Pillar1!AI21</f>
        <v>0</v>
      </c>
      <c r="K22" s="307">
        <f>Pillar1!AJ21</f>
        <v>0.9</v>
      </c>
      <c r="L22" s="306">
        <f>Pillar1!AM21</f>
        <v>8.1999999999999993</v>
      </c>
      <c r="M22" s="306">
        <f>Pillar1!AN21</f>
        <v>7.8</v>
      </c>
      <c r="N22" s="307">
        <f>Pillar1!AO21</f>
        <v>8</v>
      </c>
      <c r="O22" s="307">
        <f>Pillar1!AP21</f>
        <v>2.8</v>
      </c>
      <c r="P22" s="288">
        <f>Pillar1!AQ21</f>
        <v>4.5</v>
      </c>
      <c r="Q22" s="289">
        <f>Pillar2!AF22</f>
        <v>7.6</v>
      </c>
      <c r="R22" s="257">
        <f>Pillar2!AG22</f>
        <v>7.5</v>
      </c>
      <c r="S22" s="257">
        <f>Pillar2!AH22</f>
        <v>3.1</v>
      </c>
      <c r="T22" s="262">
        <f>Pillar2!AI22</f>
        <v>6.1</v>
      </c>
      <c r="U22" s="262">
        <f>Pillar2!AM22</f>
        <v>2.2999999999999998</v>
      </c>
      <c r="V22" s="257">
        <f>Pillar2!AN22</f>
        <v>6.6</v>
      </c>
      <c r="W22" s="257">
        <f>Pillar2!AO22</f>
        <v>6</v>
      </c>
      <c r="X22" s="257">
        <f>Pillar2!AQ22</f>
        <v>3.2</v>
      </c>
      <c r="Y22" s="262">
        <f>Pillar2!AR22</f>
        <v>5.3</v>
      </c>
      <c r="Z22" s="257">
        <f>Pillar2!AS22</f>
        <v>7.6</v>
      </c>
      <c r="AA22" s="257">
        <f>Pillar2!AT22</f>
        <v>4.7</v>
      </c>
      <c r="AB22" s="257">
        <f>Pillar2!AU22</f>
        <v>3.8</v>
      </c>
      <c r="AC22" s="262">
        <f>Pillar2!AV22</f>
        <v>5.4</v>
      </c>
      <c r="AD22" s="262">
        <f>Pillar2!AW22</f>
        <v>3.6</v>
      </c>
      <c r="AE22" s="256">
        <f>Pillar2!AX22</f>
        <v>4.5</v>
      </c>
      <c r="AF22" s="302">
        <f t="shared" si="0"/>
        <v>4.5</v>
      </c>
      <c r="AG22" s="304">
        <f t="shared" si="1"/>
        <v>39</v>
      </c>
    </row>
    <row r="23" spans="1:33">
      <c r="A23" s="182" t="s">
        <v>104</v>
      </c>
      <c r="B23" s="182" t="s">
        <v>105</v>
      </c>
      <c r="C23" s="307">
        <f>Pillar1!Y22</f>
        <v>4.5999999999999996</v>
      </c>
      <c r="D23" s="307">
        <f>Pillar1!Z22</f>
        <v>6.8</v>
      </c>
      <c r="E23" s="306">
        <f>Pillar1!AA22</f>
        <v>0</v>
      </c>
      <c r="F23" s="306">
        <f>Pillar1!AB22</f>
        <v>7.3</v>
      </c>
      <c r="G23" s="307">
        <f>Pillar1!AC22</f>
        <v>4.5999999999999996</v>
      </c>
      <c r="H23" s="307">
        <f>Pillar1!AD22</f>
        <v>9</v>
      </c>
      <c r="I23" s="306">
        <f>Pillar1!AE22</f>
        <v>7.2</v>
      </c>
      <c r="J23" s="306">
        <f>Pillar1!AI22</f>
        <v>5.3</v>
      </c>
      <c r="K23" s="307">
        <f>Pillar1!AJ22</f>
        <v>6.3</v>
      </c>
      <c r="L23" s="306">
        <f>Pillar1!AM22</f>
        <v>1.1000000000000001</v>
      </c>
      <c r="M23" s="306">
        <f>Pillar1!AN22</f>
        <v>9</v>
      </c>
      <c r="N23" s="307">
        <f>Pillar1!AO22</f>
        <v>6.5</v>
      </c>
      <c r="O23" s="307">
        <f>Pillar1!AP22</f>
        <v>10</v>
      </c>
      <c r="P23" s="288">
        <f>Pillar1!AQ22</f>
        <v>7.4</v>
      </c>
      <c r="Q23" s="289">
        <f>Pillar2!AF23</f>
        <v>9.1999999999999993</v>
      </c>
      <c r="R23" s="257">
        <f>Pillar2!AG23</f>
        <v>7.2</v>
      </c>
      <c r="S23" s="257">
        <f>Pillar2!AH23</f>
        <v>5.2</v>
      </c>
      <c r="T23" s="262">
        <f>Pillar2!AI23</f>
        <v>7.2</v>
      </c>
      <c r="U23" s="262">
        <f>Pillar2!AM23</f>
        <v>4</v>
      </c>
      <c r="V23" s="257">
        <f>Pillar2!AN23</f>
        <v>4.0999999999999996</v>
      </c>
      <c r="W23" s="257">
        <f>Pillar2!AO23</f>
        <v>6.2</v>
      </c>
      <c r="X23" s="257">
        <f>Pillar2!AQ23</f>
        <v>6.3</v>
      </c>
      <c r="Y23" s="262">
        <f>Pillar2!AR23</f>
        <v>5.5</v>
      </c>
      <c r="Z23" s="257">
        <f>Pillar2!AS23</f>
        <v>6</v>
      </c>
      <c r="AA23" s="257">
        <f>Pillar2!AT23</f>
        <v>3.3</v>
      </c>
      <c r="AB23" s="257">
        <f>Pillar2!AU23</f>
        <v>2.5</v>
      </c>
      <c r="AC23" s="262">
        <f>Pillar2!AV23</f>
        <v>3.9</v>
      </c>
      <c r="AD23" s="262">
        <f>Pillar2!AW23</f>
        <v>4.0999999999999996</v>
      </c>
      <c r="AE23" s="256">
        <f>Pillar2!AX23</f>
        <v>4.9000000000000004</v>
      </c>
      <c r="AF23" s="302">
        <f t="shared" si="0"/>
        <v>6.3</v>
      </c>
      <c r="AG23" s="304">
        <f t="shared" si="1"/>
        <v>12</v>
      </c>
    </row>
    <row r="24" spans="1:33">
      <c r="A24" s="182" t="s">
        <v>106</v>
      </c>
      <c r="B24" s="182" t="s">
        <v>107</v>
      </c>
      <c r="C24" s="307">
        <f>Pillar1!Y23</f>
        <v>7</v>
      </c>
      <c r="D24" s="307">
        <f>Pillar1!Z23</f>
        <v>9.3000000000000007</v>
      </c>
      <c r="E24" s="306">
        <f>Pillar1!AA23</f>
        <v>9.5</v>
      </c>
      <c r="F24" s="306">
        <f>Pillar1!AB23</f>
        <v>1.2</v>
      </c>
      <c r="G24" s="307">
        <f>Pillar1!AC23</f>
        <v>7.1</v>
      </c>
      <c r="H24" s="307">
        <f>Pillar1!AD23</f>
        <v>4.4000000000000004</v>
      </c>
      <c r="I24" s="306">
        <f>Pillar1!AE23</f>
        <v>3.8</v>
      </c>
      <c r="J24" s="306">
        <f>Pillar1!AI23</f>
        <v>5</v>
      </c>
      <c r="K24" s="307">
        <f>Pillar1!AJ23</f>
        <v>4.4000000000000004</v>
      </c>
      <c r="L24" s="306">
        <f>Pillar1!AM23</f>
        <v>7.9</v>
      </c>
      <c r="M24" s="306">
        <f>Pillar1!AN23</f>
        <v>6.9</v>
      </c>
      <c r="N24" s="307">
        <f>Pillar1!AO23</f>
        <v>7.4</v>
      </c>
      <c r="O24" s="307">
        <f>Pillar1!AP23</f>
        <v>2.4</v>
      </c>
      <c r="P24" s="288">
        <f>Pillar1!AQ23</f>
        <v>6.5</v>
      </c>
      <c r="Q24" s="289">
        <f>Pillar2!AF24</f>
        <v>5.7</v>
      </c>
      <c r="R24" s="257">
        <f>Pillar2!AG24</f>
        <v>8.3000000000000007</v>
      </c>
      <c r="S24" s="257">
        <f>Pillar2!AH24</f>
        <v>3.8</v>
      </c>
      <c r="T24" s="262">
        <f>Pillar2!AI24</f>
        <v>5.9</v>
      </c>
      <c r="U24" s="262">
        <f>Pillar2!AM24</f>
        <v>1.3</v>
      </c>
      <c r="V24" s="257">
        <f>Pillar2!AN24</f>
        <v>4.5</v>
      </c>
      <c r="W24" s="257">
        <f>Pillar2!AO24</f>
        <v>4.5</v>
      </c>
      <c r="X24" s="257">
        <f>Pillar2!AQ24</f>
        <v>4.5999999999999996</v>
      </c>
      <c r="Y24" s="262">
        <f>Pillar2!AR24</f>
        <v>4.5</v>
      </c>
      <c r="Z24" s="257">
        <f>Pillar2!AS24</f>
        <v>5.0999999999999996</v>
      </c>
      <c r="AA24" s="257">
        <f>Pillar2!AT24</f>
        <v>4.2</v>
      </c>
      <c r="AB24" s="257">
        <f>Pillar2!AU24</f>
        <v>0.1</v>
      </c>
      <c r="AC24" s="262">
        <f>Pillar2!AV24</f>
        <v>3.1</v>
      </c>
      <c r="AD24" s="262">
        <f>Pillar2!AW24</f>
        <v>2.2999999999999998</v>
      </c>
      <c r="AE24" s="256">
        <f>Pillar2!AX24</f>
        <v>3.4</v>
      </c>
      <c r="AF24" s="302">
        <f t="shared" si="0"/>
        <v>5.0999999999999996</v>
      </c>
      <c r="AG24" s="304">
        <f t="shared" si="1"/>
        <v>30</v>
      </c>
    </row>
    <row r="25" spans="1:33">
      <c r="A25" s="182" t="s">
        <v>108</v>
      </c>
      <c r="B25" s="182" t="s">
        <v>109</v>
      </c>
      <c r="C25" s="307">
        <f>Pillar1!Y24</f>
        <v>8.6999999999999993</v>
      </c>
      <c r="D25" s="307">
        <f>Pillar1!Z24</f>
        <v>8</v>
      </c>
      <c r="E25" s="306">
        <f>Pillar1!AA24</f>
        <v>7.7</v>
      </c>
      <c r="F25" s="306">
        <f>Pillar1!AB24</f>
        <v>5.0999999999999996</v>
      </c>
      <c r="G25" s="307">
        <f>Pillar1!AC24</f>
        <v>6.6</v>
      </c>
      <c r="H25" s="307">
        <f>Pillar1!AD24</f>
        <v>3.7</v>
      </c>
      <c r="I25" s="306">
        <f>Pillar1!AE24</f>
        <v>8.3000000000000007</v>
      </c>
      <c r="J25" s="306">
        <f>Pillar1!AI24</f>
        <v>7.1</v>
      </c>
      <c r="K25" s="307">
        <f>Pillar1!AJ24</f>
        <v>7.8</v>
      </c>
      <c r="L25" s="306">
        <f>Pillar1!AM24</f>
        <v>7</v>
      </c>
      <c r="M25" s="306">
        <f>Pillar1!AN24</f>
        <v>9.1999999999999993</v>
      </c>
      <c r="N25" s="307">
        <f>Pillar1!AO24</f>
        <v>8.3000000000000007</v>
      </c>
      <c r="O25" s="307">
        <f>Pillar1!AP24</f>
        <v>1.2</v>
      </c>
      <c r="P25" s="288">
        <f>Pillar1!AQ24</f>
        <v>6.9</v>
      </c>
      <c r="Q25" s="289">
        <f>Pillar2!AF25</f>
        <v>6.5</v>
      </c>
      <c r="R25" s="257">
        <f>Pillar2!AG25</f>
        <v>5.2</v>
      </c>
      <c r="S25" s="257">
        <f>Pillar2!AH25</f>
        <v>4.2</v>
      </c>
      <c r="T25" s="262">
        <f>Pillar2!AI25</f>
        <v>5.3</v>
      </c>
      <c r="U25" s="262">
        <f>Pillar2!AM25</f>
        <v>1.6</v>
      </c>
      <c r="V25" s="257">
        <f>Pillar2!AN25</f>
        <v>9.5</v>
      </c>
      <c r="W25" s="257">
        <f>Pillar2!AO25</f>
        <v>5.7</v>
      </c>
      <c r="X25" s="257">
        <f>Pillar2!AQ25</f>
        <v>5</v>
      </c>
      <c r="Y25" s="262">
        <f>Pillar2!AR25</f>
        <v>6.7</v>
      </c>
      <c r="Z25" s="257">
        <f>Pillar2!AS25</f>
        <v>8.1</v>
      </c>
      <c r="AA25" s="257">
        <f>Pillar2!AT25</f>
        <v>6.8</v>
      </c>
      <c r="AB25" s="257">
        <f>Pillar2!AU25</f>
        <v>5</v>
      </c>
      <c r="AC25" s="262">
        <f>Pillar2!AV25</f>
        <v>6.6</v>
      </c>
      <c r="AD25" s="262">
        <f>Pillar2!AW25</f>
        <v>5.0999999999999996</v>
      </c>
      <c r="AE25" s="256">
        <f>Pillar2!AX25</f>
        <v>5.0999999999999996</v>
      </c>
      <c r="AF25" s="302">
        <f t="shared" si="0"/>
        <v>6.1</v>
      </c>
      <c r="AG25" s="304">
        <f t="shared" si="1"/>
        <v>17</v>
      </c>
    </row>
    <row r="26" spans="1:33">
      <c r="A26" s="182" t="s">
        <v>110</v>
      </c>
      <c r="B26" s="182" t="s">
        <v>111</v>
      </c>
      <c r="C26" s="307">
        <f>Pillar1!Y25</f>
        <v>10</v>
      </c>
      <c r="D26" s="307">
        <f>Pillar1!Z25</f>
        <v>1.4</v>
      </c>
      <c r="E26" s="306">
        <f>Pillar1!AA25</f>
        <v>8.3000000000000007</v>
      </c>
      <c r="F26" s="306">
        <f>Pillar1!AB25</f>
        <v>8.6999999999999993</v>
      </c>
      <c r="G26" s="307">
        <f>Pillar1!AC25</f>
        <v>8.5</v>
      </c>
      <c r="H26" s="307">
        <f>Pillar1!AD25</f>
        <v>8.1999999999999993</v>
      </c>
      <c r="I26" s="306">
        <f>Pillar1!AE25</f>
        <v>9.6</v>
      </c>
      <c r="J26" s="306">
        <f>Pillar1!AI25</f>
        <v>7.4</v>
      </c>
      <c r="K26" s="307">
        <f>Pillar1!AJ25</f>
        <v>8.6999999999999993</v>
      </c>
      <c r="L26" s="306">
        <f>Pillar1!AM25</f>
        <v>6.5</v>
      </c>
      <c r="M26" s="306">
        <f>Pillar1!AN25</f>
        <v>9.9</v>
      </c>
      <c r="N26" s="307">
        <f>Pillar1!AO25</f>
        <v>8.6999999999999993</v>
      </c>
      <c r="O26" s="307">
        <f>Pillar1!AP25</f>
        <v>10</v>
      </c>
      <c r="P26" s="288">
        <f>Pillar1!AQ25</f>
        <v>8.6999999999999993</v>
      </c>
      <c r="Q26" s="289">
        <f>Pillar2!AF26</f>
        <v>6.9</v>
      </c>
      <c r="R26" s="257">
        <f>Pillar2!AG26</f>
        <v>7.5</v>
      </c>
      <c r="S26" s="257">
        <f>Pillar2!AH26</f>
        <v>6.6</v>
      </c>
      <c r="T26" s="262">
        <f>Pillar2!AI26</f>
        <v>7</v>
      </c>
      <c r="U26" s="262">
        <f>Pillar2!AM26</f>
        <v>8.9</v>
      </c>
      <c r="V26" s="257">
        <f>Pillar2!AN26</f>
        <v>7.3</v>
      </c>
      <c r="W26" s="257">
        <f>Pillar2!AO26</f>
        <v>7.9</v>
      </c>
      <c r="X26" s="257">
        <f>Pillar2!AQ26</f>
        <v>10</v>
      </c>
      <c r="Y26" s="262">
        <f>Pillar2!AR26</f>
        <v>8.4</v>
      </c>
      <c r="Z26" s="257">
        <f>Pillar2!AS26</f>
        <v>10</v>
      </c>
      <c r="AA26" s="257">
        <f>Pillar2!AT26</f>
        <v>10</v>
      </c>
      <c r="AB26" s="257">
        <f>Pillar2!AU26</f>
        <v>10</v>
      </c>
      <c r="AC26" s="262">
        <f>Pillar2!AV26</f>
        <v>10</v>
      </c>
      <c r="AD26" s="262">
        <f>Pillar2!AW26</f>
        <v>6.8</v>
      </c>
      <c r="AE26" s="256">
        <f>Pillar2!AX26</f>
        <v>8.1999999999999993</v>
      </c>
      <c r="AF26" s="302">
        <f t="shared" si="0"/>
        <v>8.5</v>
      </c>
      <c r="AG26" s="304">
        <f t="shared" si="1"/>
        <v>2</v>
      </c>
    </row>
    <row r="27" spans="1:33">
      <c r="A27" s="182" t="s">
        <v>112</v>
      </c>
      <c r="B27" s="182" t="s">
        <v>113</v>
      </c>
      <c r="C27" s="307">
        <f>Pillar1!Y26</f>
        <v>10</v>
      </c>
      <c r="D27" s="307">
        <f>Pillar1!Z26</f>
        <v>5.9</v>
      </c>
      <c r="E27" s="306">
        <f>Pillar1!AA26</f>
        <v>6.8</v>
      </c>
      <c r="F27" s="306">
        <f>Pillar1!AB26</f>
        <v>7.8</v>
      </c>
      <c r="G27" s="307">
        <f>Pillar1!AC26</f>
        <v>7.3</v>
      </c>
      <c r="H27" s="307">
        <f>Pillar1!AD26</f>
        <v>4.8</v>
      </c>
      <c r="I27" s="306">
        <f>Pillar1!AE26</f>
        <v>8.3000000000000007</v>
      </c>
      <c r="J27" s="306">
        <f>Pillar1!AI26</f>
        <v>6.3</v>
      </c>
      <c r="K27" s="307">
        <f>Pillar1!AJ26</f>
        <v>7.4</v>
      </c>
      <c r="L27" s="306">
        <f>Pillar1!AM26</f>
        <v>5.0999999999999996</v>
      </c>
      <c r="M27" s="306">
        <f>Pillar1!AN26</f>
        <v>9.8000000000000007</v>
      </c>
      <c r="N27" s="307">
        <f>Pillar1!AO26</f>
        <v>8.3000000000000007</v>
      </c>
      <c r="O27" s="307">
        <f>Pillar1!AP26</f>
        <v>10</v>
      </c>
      <c r="P27" s="288">
        <f>Pillar1!AQ26</f>
        <v>8.1999999999999993</v>
      </c>
      <c r="Q27" s="289">
        <f>Pillar2!AF27</f>
        <v>6</v>
      </c>
      <c r="R27" s="257">
        <f>Pillar2!AG27</f>
        <v>4.8</v>
      </c>
      <c r="S27" s="257">
        <f>Pillar2!AH27</f>
        <v>6.6</v>
      </c>
      <c r="T27" s="262">
        <f>Pillar2!AI27</f>
        <v>5.8</v>
      </c>
      <c r="U27" s="262">
        <f>Pillar2!AM27</f>
        <v>7.6</v>
      </c>
      <c r="V27" s="257">
        <f>Pillar2!AN27</f>
        <v>7</v>
      </c>
      <c r="W27" s="257">
        <f>Pillar2!AO27</f>
        <v>9.4</v>
      </c>
      <c r="X27" s="257">
        <f>Pillar2!AQ27</f>
        <v>6.8</v>
      </c>
      <c r="Y27" s="262">
        <f>Pillar2!AR27</f>
        <v>7.7</v>
      </c>
      <c r="Z27" s="257">
        <f>Pillar2!AS27</f>
        <v>10</v>
      </c>
      <c r="AA27" s="257">
        <f>Pillar2!AT27</f>
        <v>10</v>
      </c>
      <c r="AB27" s="257">
        <f>Pillar2!AU27</f>
        <v>10</v>
      </c>
      <c r="AC27" s="262">
        <f>Pillar2!AV27</f>
        <v>10</v>
      </c>
      <c r="AD27" s="262">
        <f>Pillar2!AW27</f>
        <v>8.6999999999999993</v>
      </c>
      <c r="AE27" s="256">
        <f>Pillar2!AX27</f>
        <v>8</v>
      </c>
      <c r="AF27" s="302">
        <f t="shared" si="0"/>
        <v>8.1</v>
      </c>
      <c r="AG27" s="304">
        <f t="shared" si="1"/>
        <v>5</v>
      </c>
    </row>
    <row r="28" spans="1:33">
      <c r="A28" s="182" t="s">
        <v>114</v>
      </c>
      <c r="B28" s="182" t="s">
        <v>115</v>
      </c>
      <c r="C28" s="307">
        <f>Pillar1!Y27</f>
        <v>6.7</v>
      </c>
      <c r="D28" s="307">
        <f>Pillar1!Z27</f>
        <v>7.6</v>
      </c>
      <c r="E28" s="306">
        <f>Pillar1!AA27</f>
        <v>6.5</v>
      </c>
      <c r="F28" s="306">
        <f>Pillar1!AB27</f>
        <v>7.1</v>
      </c>
      <c r="G28" s="307">
        <f>Pillar1!AC27</f>
        <v>6.8</v>
      </c>
      <c r="H28" s="307">
        <f>Pillar1!AD27</f>
        <v>0</v>
      </c>
      <c r="I28" s="306">
        <f>Pillar1!AE27</f>
        <v>7.4</v>
      </c>
      <c r="J28" s="306">
        <f>Pillar1!AI27</f>
        <v>5.6</v>
      </c>
      <c r="K28" s="307">
        <f>Pillar1!AJ27</f>
        <v>6.6</v>
      </c>
      <c r="L28" s="306">
        <f>Pillar1!AM27</f>
        <v>5.8</v>
      </c>
      <c r="M28" s="306">
        <f>Pillar1!AN27</f>
        <v>9</v>
      </c>
      <c r="N28" s="307">
        <f>Pillar1!AO27</f>
        <v>7.8</v>
      </c>
      <c r="O28" s="307">
        <f>Pillar1!AP27</f>
        <v>3.6</v>
      </c>
      <c r="P28" s="288">
        <f>Pillar1!AQ27</f>
        <v>6.1</v>
      </c>
      <c r="Q28" s="289">
        <f>Pillar2!AF28</f>
        <v>6.8</v>
      </c>
      <c r="R28" s="257">
        <f>Pillar2!AG28</f>
        <v>6.8</v>
      </c>
      <c r="S28" s="257">
        <f>Pillar2!AH28</f>
        <v>3.4</v>
      </c>
      <c r="T28" s="262">
        <f>Pillar2!AI28</f>
        <v>5.7</v>
      </c>
      <c r="U28" s="262">
        <f>Pillar2!AM28</f>
        <v>2.4</v>
      </c>
      <c r="V28" s="257">
        <f>Pillar2!AN28</f>
        <v>4</v>
      </c>
      <c r="W28" s="257">
        <f>Pillar2!AO28</f>
        <v>4.7</v>
      </c>
      <c r="X28" s="257">
        <f>Pillar2!AQ28</f>
        <v>1.5</v>
      </c>
      <c r="Y28" s="262">
        <f>Pillar2!AR28</f>
        <v>3.4</v>
      </c>
      <c r="Z28" s="257">
        <f>Pillar2!AS28</f>
        <v>5.3</v>
      </c>
      <c r="AA28" s="257">
        <f>Pillar2!AT28</f>
        <v>3.2</v>
      </c>
      <c r="AB28" s="257">
        <f>Pillar2!AU28</f>
        <v>5</v>
      </c>
      <c r="AC28" s="262">
        <f>Pillar2!AV28</f>
        <v>4.5</v>
      </c>
      <c r="AD28" s="262">
        <f>Pillar2!AW28</f>
        <v>4.8</v>
      </c>
      <c r="AE28" s="256">
        <f>Pillar2!AX28</f>
        <v>4.2</v>
      </c>
      <c r="AF28" s="302">
        <f t="shared" si="0"/>
        <v>5.2</v>
      </c>
      <c r="AG28" s="304">
        <f t="shared" si="1"/>
        <v>28</v>
      </c>
    </row>
    <row r="29" spans="1:33">
      <c r="A29" s="182" t="s">
        <v>116</v>
      </c>
      <c r="B29" s="182" t="s">
        <v>117</v>
      </c>
      <c r="C29" s="307">
        <f>Pillar1!Y28</f>
        <v>4.2</v>
      </c>
      <c r="D29" s="307">
        <f>Pillar1!Z28</f>
        <v>4.5999999999999996</v>
      </c>
      <c r="E29" s="306">
        <f>Pillar1!AA28</f>
        <v>7.9</v>
      </c>
      <c r="F29" s="306">
        <f>Pillar1!AB28</f>
        <v>0</v>
      </c>
      <c r="G29" s="307">
        <f>Pillar1!AC28</f>
        <v>5.0999999999999996</v>
      </c>
      <c r="H29" s="307">
        <f>Pillar1!AD28</f>
        <v>6</v>
      </c>
      <c r="I29" s="306">
        <f>Pillar1!AE28</f>
        <v>9.6999999999999993</v>
      </c>
      <c r="J29" s="306">
        <f>Pillar1!AI28</f>
        <v>9.3000000000000007</v>
      </c>
      <c r="K29" s="307">
        <f>Pillar1!AJ28</f>
        <v>9.5</v>
      </c>
      <c r="L29" s="306">
        <f>Pillar1!AM28</f>
        <v>9.5</v>
      </c>
      <c r="M29" s="306">
        <f>Pillar1!AN28</f>
        <v>9.3000000000000007</v>
      </c>
      <c r="N29" s="307">
        <f>Pillar1!AO28</f>
        <v>9.4</v>
      </c>
      <c r="O29" s="307">
        <f>Pillar1!AP28</f>
        <v>2.8</v>
      </c>
      <c r="P29" s="288">
        <f>Pillar1!AQ28</f>
        <v>6.7</v>
      </c>
      <c r="Q29" s="289">
        <f>Pillar2!AF29</f>
        <v>8</v>
      </c>
      <c r="R29" s="257">
        <f>Pillar2!AG29</f>
        <v>5.2</v>
      </c>
      <c r="S29" s="257">
        <f>Pillar2!AH29</f>
        <v>3.9</v>
      </c>
      <c r="T29" s="262">
        <f>Pillar2!AI29</f>
        <v>5.7</v>
      </c>
      <c r="U29" s="262">
        <f>Pillar2!AM29</f>
        <v>3.1</v>
      </c>
      <c r="V29" s="257">
        <f>Pillar2!AN29</f>
        <v>8.1999999999999993</v>
      </c>
      <c r="W29" s="257">
        <f>Pillar2!AO29</f>
        <v>7.8</v>
      </c>
      <c r="X29" s="257">
        <f>Pillar2!AQ29</f>
        <v>8.8000000000000007</v>
      </c>
      <c r="Y29" s="262">
        <f>Pillar2!AR29</f>
        <v>8.3000000000000007</v>
      </c>
      <c r="Z29" s="257">
        <f>Pillar2!AS29</f>
        <v>8.1</v>
      </c>
      <c r="AA29" s="257">
        <f>Pillar2!AT29</f>
        <v>6.3</v>
      </c>
      <c r="AB29" s="257">
        <f>Pillar2!AU29</f>
        <v>0.1</v>
      </c>
      <c r="AC29" s="262">
        <f>Pillar2!AV29</f>
        <v>4.8</v>
      </c>
      <c r="AD29" s="262">
        <f>Pillar2!AW29</f>
        <v>5.3</v>
      </c>
      <c r="AE29" s="256">
        <f>Pillar2!AX29</f>
        <v>5.4</v>
      </c>
      <c r="AF29" s="302">
        <f t="shared" si="0"/>
        <v>6.1</v>
      </c>
      <c r="AG29" s="304">
        <f t="shared" si="1"/>
        <v>17</v>
      </c>
    </row>
    <row r="30" spans="1:33">
      <c r="A30" s="182" t="s">
        <v>118</v>
      </c>
      <c r="B30" s="182" t="s">
        <v>119</v>
      </c>
      <c r="C30" s="307">
        <f>Pillar1!Y29</f>
        <v>8.5</v>
      </c>
      <c r="D30" s="307">
        <f>Pillar1!Z29</f>
        <v>9</v>
      </c>
      <c r="E30" s="306">
        <f>Pillar1!AA29</f>
        <v>0</v>
      </c>
      <c r="F30" s="306">
        <f>Pillar1!AB29</f>
        <v>5.2</v>
      </c>
      <c r="G30" s="307">
        <f>Pillar1!AC29</f>
        <v>3</v>
      </c>
      <c r="H30" s="307">
        <f>Pillar1!AD29</f>
        <v>10</v>
      </c>
      <c r="I30" s="306">
        <f>Pillar1!AE29</f>
        <v>7.4</v>
      </c>
      <c r="J30" s="306">
        <f>Pillar1!AI29</f>
        <v>5.5</v>
      </c>
      <c r="K30" s="307">
        <f>Pillar1!AJ29</f>
        <v>6.5</v>
      </c>
      <c r="L30" s="306">
        <f>Pillar1!AM29</f>
        <v>3.8</v>
      </c>
      <c r="M30" s="306">
        <f>Pillar1!AN29</f>
        <v>5.7</v>
      </c>
      <c r="N30" s="307">
        <f>Pillar1!AO29</f>
        <v>4.8</v>
      </c>
      <c r="O30" s="307">
        <f>Pillar1!AP29</f>
        <v>4.4000000000000004</v>
      </c>
      <c r="P30" s="288">
        <f>Pillar1!AQ29</f>
        <v>7.4</v>
      </c>
      <c r="Q30" s="289">
        <f>Pillar2!AF30</f>
        <v>6.9</v>
      </c>
      <c r="R30" s="257">
        <f>Pillar2!AG30</f>
        <v>5.8</v>
      </c>
      <c r="S30" s="257">
        <f>Pillar2!AH30</f>
        <v>5.7</v>
      </c>
      <c r="T30" s="262">
        <f>Pillar2!AI30</f>
        <v>6.1</v>
      </c>
      <c r="U30" s="262">
        <f>Pillar2!AM30</f>
        <v>3.3</v>
      </c>
      <c r="V30" s="257">
        <f>Pillar2!AN30</f>
        <v>4.8</v>
      </c>
      <c r="W30" s="257">
        <f>Pillar2!AO30</f>
        <v>5</v>
      </c>
      <c r="X30" s="257">
        <f>Pillar2!AQ30</f>
        <v>6.4</v>
      </c>
      <c r="Y30" s="262">
        <f>Pillar2!AR30</f>
        <v>5.4</v>
      </c>
      <c r="Z30" s="257">
        <f>Pillar2!AS30</f>
        <v>3.7</v>
      </c>
      <c r="AA30" s="257">
        <f>Pillar2!AT30</f>
        <v>3.2</v>
      </c>
      <c r="AB30" s="257">
        <f>Pillar2!AU30</f>
        <v>0.1</v>
      </c>
      <c r="AC30" s="262">
        <f>Pillar2!AV30</f>
        <v>2.2999999999999998</v>
      </c>
      <c r="AD30" s="262">
        <f>Pillar2!AW30</f>
        <v>2.4</v>
      </c>
      <c r="AE30" s="256">
        <f>Pillar2!AX30</f>
        <v>3.9</v>
      </c>
      <c r="AF30" s="302">
        <f t="shared" si="0"/>
        <v>5.9</v>
      </c>
      <c r="AG30" s="304">
        <f t="shared" si="1"/>
        <v>21</v>
      </c>
    </row>
    <row r="31" spans="1:33">
      <c r="A31" s="182" t="s">
        <v>120</v>
      </c>
      <c r="B31" s="182" t="s">
        <v>121</v>
      </c>
      <c r="C31" s="307">
        <f>Pillar1!Y30</f>
        <v>0</v>
      </c>
      <c r="D31" s="307">
        <f>Pillar1!Z30</f>
        <v>8.5</v>
      </c>
      <c r="E31" s="306">
        <f>Pillar1!AA30</f>
        <v>9.3000000000000007</v>
      </c>
      <c r="F31" s="306">
        <f>Pillar1!AB30</f>
        <v>0</v>
      </c>
      <c r="G31" s="307">
        <f>Pillar1!AC30</f>
        <v>6.6</v>
      </c>
      <c r="H31" s="307">
        <f>Pillar1!AD30</f>
        <v>3.4</v>
      </c>
      <c r="I31" s="306">
        <f>Pillar1!AE30</f>
        <v>0</v>
      </c>
      <c r="J31" s="306">
        <f>Pillar1!AI30</f>
        <v>3</v>
      </c>
      <c r="K31" s="307">
        <f>Pillar1!AJ30</f>
        <v>1.6</v>
      </c>
      <c r="L31" s="306">
        <f>Pillar1!AM30</f>
        <v>8.1999999999999993</v>
      </c>
      <c r="M31" s="306">
        <f>Pillar1!AN30</f>
        <v>8.3000000000000007</v>
      </c>
      <c r="N31" s="307">
        <f>Pillar1!AO30</f>
        <v>8.3000000000000007</v>
      </c>
      <c r="O31" s="307">
        <f>Pillar1!AP30</f>
        <v>1.2</v>
      </c>
      <c r="P31" s="288">
        <f>Pillar1!AQ30</f>
        <v>5.2</v>
      </c>
      <c r="Q31" s="289">
        <f>Pillar2!AF31</f>
        <v>6.7</v>
      </c>
      <c r="R31" s="257">
        <f>Pillar2!AG31</f>
        <v>4.7</v>
      </c>
      <c r="S31" s="257">
        <f>Pillar2!AH31</f>
        <v>2.8</v>
      </c>
      <c r="T31" s="262">
        <f>Pillar2!AI31</f>
        <v>4.7</v>
      </c>
      <c r="U31" s="262">
        <f>Pillar2!AM31</f>
        <v>0.4</v>
      </c>
      <c r="V31" s="257">
        <f>Pillar2!AN31</f>
        <v>2.5</v>
      </c>
      <c r="W31" s="257">
        <f>Pillar2!AO31</f>
        <v>5.3</v>
      </c>
      <c r="X31" s="257">
        <f>Pillar2!AQ31</f>
        <v>2.9</v>
      </c>
      <c r="Y31" s="262">
        <f>Pillar2!AR31</f>
        <v>3.6</v>
      </c>
      <c r="Z31" s="257">
        <f>Pillar2!AS31</f>
        <v>4.5999999999999996</v>
      </c>
      <c r="AA31" s="257">
        <f>Pillar2!AT31</f>
        <v>3</v>
      </c>
      <c r="AB31" s="257">
        <f>Pillar2!AU31</f>
        <v>0.1</v>
      </c>
      <c r="AC31" s="262">
        <f>Pillar2!AV31</f>
        <v>2.6</v>
      </c>
      <c r="AD31" s="262">
        <f>Pillar2!AW31</f>
        <v>2.6</v>
      </c>
      <c r="AE31" s="256">
        <f>Pillar2!AX31</f>
        <v>2.8</v>
      </c>
      <c r="AF31" s="302">
        <f t="shared" si="0"/>
        <v>4.0999999999999996</v>
      </c>
      <c r="AG31" s="304">
        <f t="shared" si="1"/>
        <v>45</v>
      </c>
    </row>
    <row r="32" spans="1:33">
      <c r="A32" s="182" t="s">
        <v>122</v>
      </c>
      <c r="B32" s="182" t="s">
        <v>123</v>
      </c>
      <c r="C32" s="307">
        <f>Pillar1!Y31</f>
        <v>8</v>
      </c>
      <c r="D32" s="307">
        <f>Pillar1!Z31</f>
        <v>10</v>
      </c>
      <c r="E32" s="306">
        <f>Pillar1!AA31</f>
        <v>10</v>
      </c>
      <c r="F32" s="306">
        <f>Pillar1!AB31</f>
        <v>0</v>
      </c>
      <c r="G32" s="307">
        <f>Pillar1!AC31</f>
        <v>7.6</v>
      </c>
      <c r="H32" s="307">
        <f>Pillar1!AD31</f>
        <v>0.5</v>
      </c>
      <c r="I32" s="306">
        <f>Pillar1!AE31</f>
        <v>0</v>
      </c>
      <c r="J32" s="306">
        <f>Pillar1!AI31</f>
        <v>3.9</v>
      </c>
      <c r="K32" s="307">
        <f>Pillar1!AJ31</f>
        <v>2.2000000000000002</v>
      </c>
      <c r="L32" s="306">
        <f>Pillar1!AM31</f>
        <v>10</v>
      </c>
      <c r="M32" s="306">
        <f>Pillar1!AN31</f>
        <v>1.8</v>
      </c>
      <c r="N32" s="307">
        <f>Pillar1!AO31</f>
        <v>7.9</v>
      </c>
      <c r="O32" s="307">
        <f>Pillar1!AP31</f>
        <v>10</v>
      </c>
      <c r="P32" s="288">
        <f>Pillar1!AQ31</f>
        <v>7.8</v>
      </c>
      <c r="Q32" s="289">
        <f>Pillar2!AF32</f>
        <v>8</v>
      </c>
      <c r="R32" s="257">
        <f>Pillar2!AG32</f>
        <v>4.5999999999999996</v>
      </c>
      <c r="S32" s="257">
        <f>Pillar2!AH32</f>
        <v>4.0999999999999996</v>
      </c>
      <c r="T32" s="262">
        <f>Pillar2!AI32</f>
        <v>5.6</v>
      </c>
      <c r="U32" s="262">
        <f>Pillar2!AM32</f>
        <v>4.2</v>
      </c>
      <c r="V32" s="257">
        <f>Pillar2!AN32</f>
        <v>0.3</v>
      </c>
      <c r="W32" s="257">
        <f>Pillar2!AO32</f>
        <v>3.7</v>
      </c>
      <c r="X32" s="257">
        <f>Pillar2!AQ32</f>
        <v>4.7</v>
      </c>
      <c r="Y32" s="262">
        <f>Pillar2!AR32</f>
        <v>2.9</v>
      </c>
      <c r="Z32" s="257">
        <f>Pillar2!AS32</f>
        <v>1.9</v>
      </c>
      <c r="AA32" s="257">
        <f>Pillar2!AT32</f>
        <v>1.8</v>
      </c>
      <c r="AB32" s="257">
        <f>Pillar2!AU32</f>
        <v>0.1</v>
      </c>
      <c r="AC32" s="262">
        <f>Pillar2!AV32</f>
        <v>1.3</v>
      </c>
      <c r="AD32" s="262">
        <f>Pillar2!AW32</f>
        <v>4.4000000000000004</v>
      </c>
      <c r="AE32" s="256">
        <f>Pillar2!AX32</f>
        <v>3.7</v>
      </c>
      <c r="AF32" s="302">
        <f t="shared" si="0"/>
        <v>6.2</v>
      </c>
      <c r="AG32" s="304">
        <f t="shared" si="1"/>
        <v>13</v>
      </c>
    </row>
    <row r="33" spans="1:33">
      <c r="A33" s="182" t="s">
        <v>124</v>
      </c>
      <c r="B33" s="182" t="s">
        <v>125</v>
      </c>
      <c r="C33" s="307">
        <f>Pillar1!Y32</f>
        <v>8.1</v>
      </c>
      <c r="D33" s="307">
        <f>Pillar1!Z32</f>
        <v>2.2000000000000002</v>
      </c>
      <c r="E33" s="306">
        <f>Pillar1!AA32</f>
        <v>9.5</v>
      </c>
      <c r="F33" s="306">
        <f>Pillar1!AB32</f>
        <v>0</v>
      </c>
      <c r="G33" s="307">
        <f>Pillar1!AC32</f>
        <v>6.9</v>
      </c>
      <c r="H33" s="307">
        <f>Pillar1!AD32</f>
        <v>10</v>
      </c>
      <c r="I33" s="306">
        <f>Pillar1!AE32</f>
        <v>0</v>
      </c>
      <c r="J33" s="306">
        <f>Pillar1!AI32</f>
        <v>0.1</v>
      </c>
      <c r="K33" s="307">
        <f>Pillar1!AJ32</f>
        <v>0.1</v>
      </c>
      <c r="L33" s="306">
        <f>Pillar1!AM32</f>
        <v>9.9</v>
      </c>
      <c r="M33" s="306">
        <f>Pillar1!AN32</f>
        <v>7.2</v>
      </c>
      <c r="N33" s="307">
        <f>Pillar1!AO32</f>
        <v>8.9</v>
      </c>
      <c r="O33" s="307">
        <f>Pillar1!AP32</f>
        <v>4.8</v>
      </c>
      <c r="P33" s="288">
        <f>Pillar1!AQ32</f>
        <v>7</v>
      </c>
      <c r="Q33" s="289">
        <f>Pillar2!AF33</f>
        <v>6.3</v>
      </c>
      <c r="R33" s="257">
        <f>Pillar2!AG33</f>
        <v>5.7</v>
      </c>
      <c r="S33" s="257">
        <f>Pillar2!AH33</f>
        <v>3.8</v>
      </c>
      <c r="T33" s="262">
        <f>Pillar2!AI33</f>
        <v>5.3</v>
      </c>
      <c r="U33" s="262">
        <f>Pillar2!AM33</f>
        <v>1.7</v>
      </c>
      <c r="V33" s="257">
        <f>Pillar2!AN33</f>
        <v>3</v>
      </c>
      <c r="W33" s="257">
        <f>Pillar2!AO33</f>
        <v>5.0999999999999996</v>
      </c>
      <c r="X33" s="257">
        <f>Pillar2!AQ33</f>
        <v>3.9</v>
      </c>
      <c r="Y33" s="262">
        <f>Pillar2!AR33</f>
        <v>4</v>
      </c>
      <c r="Z33" s="257">
        <f>Pillar2!AS33</f>
        <v>4.9000000000000004</v>
      </c>
      <c r="AA33" s="257">
        <f>Pillar2!AT33</f>
        <v>3.3</v>
      </c>
      <c r="AB33" s="257">
        <f>Pillar2!AU33</f>
        <v>0.1</v>
      </c>
      <c r="AC33" s="262">
        <f>Pillar2!AV33</f>
        <v>2.8</v>
      </c>
      <c r="AD33" s="262">
        <f>Pillar2!AW33</f>
        <v>7.1</v>
      </c>
      <c r="AE33" s="256">
        <f>Pillar2!AX33</f>
        <v>4.2</v>
      </c>
      <c r="AF33" s="302">
        <f t="shared" si="0"/>
        <v>5.8</v>
      </c>
      <c r="AG33" s="304">
        <f t="shared" si="1"/>
        <v>22</v>
      </c>
    </row>
    <row r="34" spans="1:33">
      <c r="A34" s="182" t="s">
        <v>126</v>
      </c>
      <c r="B34" s="182" t="s">
        <v>127</v>
      </c>
      <c r="C34" s="307">
        <f>Pillar1!Y33</f>
        <v>0</v>
      </c>
      <c r="D34" s="307">
        <f>Pillar1!Z33</f>
        <v>0</v>
      </c>
      <c r="E34" s="306">
        <f>Pillar1!AA33</f>
        <v>7.9</v>
      </c>
      <c r="F34" s="306">
        <f>Pillar1!AB33</f>
        <v>0</v>
      </c>
      <c r="G34" s="307">
        <f>Pillar1!AC33</f>
        <v>5.0999999999999996</v>
      </c>
      <c r="H34" s="307">
        <f>Pillar1!AD33</f>
        <v>3.1</v>
      </c>
      <c r="I34" s="306">
        <f>Pillar1!AE33</f>
        <v>4.2</v>
      </c>
      <c r="J34" s="306">
        <f>Pillar1!AI33</f>
        <v>4.7</v>
      </c>
      <c r="K34" s="307">
        <f>Pillar1!AJ33</f>
        <v>4.5</v>
      </c>
      <c r="L34" s="306">
        <f>Pillar1!AM33</f>
        <v>9.4</v>
      </c>
      <c r="M34" s="306">
        <f>Pillar1!AN33</f>
        <v>9</v>
      </c>
      <c r="N34" s="307">
        <f>Pillar1!AO33</f>
        <v>9.1999999999999993</v>
      </c>
      <c r="O34" s="307">
        <f>Pillar1!AP33</f>
        <v>0.4</v>
      </c>
      <c r="P34" s="288">
        <f>Pillar1!AQ33</f>
        <v>4.0999999999999996</v>
      </c>
      <c r="Q34" s="289">
        <f>Pillar2!AF34</f>
        <v>5.9</v>
      </c>
      <c r="R34" s="257">
        <f>Pillar2!AG34</f>
        <v>8</v>
      </c>
      <c r="S34" s="257">
        <f>Pillar2!AH34</f>
        <v>3.3</v>
      </c>
      <c r="T34" s="262">
        <f>Pillar2!AI34</f>
        <v>5.7</v>
      </c>
      <c r="U34" s="262">
        <f>Pillar2!AM34</f>
        <v>1.6</v>
      </c>
      <c r="V34" s="257">
        <f>Pillar2!AN34</f>
        <v>4.5999999999999996</v>
      </c>
      <c r="W34" s="257">
        <f>Pillar2!AO34</f>
        <v>5.9</v>
      </c>
      <c r="X34" s="257">
        <f>Pillar2!AQ34</f>
        <v>3.3</v>
      </c>
      <c r="Y34" s="262">
        <f>Pillar2!AR34</f>
        <v>4.5999999999999996</v>
      </c>
      <c r="Z34" s="257">
        <f>Pillar2!AS34</f>
        <v>7.3</v>
      </c>
      <c r="AA34" s="257">
        <f>Pillar2!AT34</f>
        <v>5</v>
      </c>
      <c r="AB34" s="257">
        <f>Pillar2!AU34</f>
        <v>0.1</v>
      </c>
      <c r="AC34" s="262">
        <f>Pillar2!AV34</f>
        <v>4.0999999999999996</v>
      </c>
      <c r="AD34" s="262">
        <f>Pillar2!AW34</f>
        <v>5.2</v>
      </c>
      <c r="AE34" s="256">
        <f>Pillar2!AX34</f>
        <v>4.2</v>
      </c>
      <c r="AF34" s="302">
        <f t="shared" si="0"/>
        <v>4.2</v>
      </c>
      <c r="AG34" s="304">
        <f t="shared" si="1"/>
        <v>42</v>
      </c>
    </row>
    <row r="35" spans="1:33">
      <c r="A35" s="182" t="s">
        <v>128</v>
      </c>
      <c r="B35" s="182" t="s">
        <v>129</v>
      </c>
      <c r="C35" s="307">
        <f>Pillar1!Y34</f>
        <v>8.1</v>
      </c>
      <c r="D35" s="307">
        <f>Pillar1!Z34</f>
        <v>4.3</v>
      </c>
      <c r="E35" s="306">
        <f>Pillar1!AA34</f>
        <v>9.4</v>
      </c>
      <c r="F35" s="306">
        <f>Pillar1!AB34</f>
        <v>0</v>
      </c>
      <c r="G35" s="307">
        <f>Pillar1!AC34</f>
        <v>6.8</v>
      </c>
      <c r="H35" s="307">
        <f>Pillar1!AD34</f>
        <v>2.7</v>
      </c>
      <c r="I35" s="306">
        <f>Pillar1!AE34</f>
        <v>3.5</v>
      </c>
      <c r="J35" s="306">
        <f>Pillar1!AI34</f>
        <v>5.3</v>
      </c>
      <c r="K35" s="307">
        <f>Pillar1!AJ34</f>
        <v>4.5</v>
      </c>
      <c r="L35" s="306">
        <f>Pillar1!AM34</f>
        <v>9.1</v>
      </c>
      <c r="M35" s="306">
        <f>Pillar1!AN34</f>
        <v>9.1999999999999993</v>
      </c>
      <c r="N35" s="307">
        <f>Pillar1!AO34</f>
        <v>9.1999999999999993</v>
      </c>
      <c r="O35" s="307">
        <f>Pillar1!AP34</f>
        <v>2</v>
      </c>
      <c r="P35" s="288">
        <f>Pillar1!AQ34</f>
        <v>6</v>
      </c>
      <c r="Q35" s="289">
        <f>Pillar2!AF35</f>
        <v>6</v>
      </c>
      <c r="R35" s="257">
        <f>Pillar2!AG35</f>
        <v>9.3000000000000007</v>
      </c>
      <c r="S35" s="257">
        <f>Pillar2!AH35</f>
        <v>6</v>
      </c>
      <c r="T35" s="262">
        <f>Pillar2!AI35</f>
        <v>7.1</v>
      </c>
      <c r="U35" s="262">
        <f>Pillar2!AM35</f>
        <v>4.3</v>
      </c>
      <c r="V35" s="257">
        <f>Pillar2!AN35</f>
        <v>9.3000000000000007</v>
      </c>
      <c r="W35" s="257">
        <f>Pillar2!AO35</f>
        <v>8.1</v>
      </c>
      <c r="X35" s="257">
        <f>Pillar2!AQ35</f>
        <v>7</v>
      </c>
      <c r="Y35" s="262">
        <f>Pillar2!AR35</f>
        <v>8.1</v>
      </c>
      <c r="Z35" s="257">
        <f>Pillar2!AS35</f>
        <v>6.9</v>
      </c>
      <c r="AA35" s="257">
        <f>Pillar2!AT35</f>
        <v>5.5</v>
      </c>
      <c r="AB35" s="257">
        <f>Pillar2!AU35</f>
        <v>2.5</v>
      </c>
      <c r="AC35" s="262">
        <f>Pillar2!AV35</f>
        <v>5</v>
      </c>
      <c r="AD35" s="262">
        <f>Pillar2!AW35</f>
        <v>6.8</v>
      </c>
      <c r="AE35" s="256">
        <f>Pillar2!AX35</f>
        <v>6.3</v>
      </c>
      <c r="AF35" s="302">
        <f t="shared" si="0"/>
        <v>6.2</v>
      </c>
      <c r="AG35" s="304">
        <f t="shared" si="1"/>
        <v>13</v>
      </c>
    </row>
    <row r="36" spans="1:33">
      <c r="A36" s="182" t="s">
        <v>130</v>
      </c>
      <c r="B36" s="182" t="s">
        <v>131</v>
      </c>
      <c r="C36" s="307">
        <f>Pillar1!Y35</f>
        <v>0</v>
      </c>
      <c r="D36" s="307">
        <f>Pillar1!Z35</f>
        <v>4.9000000000000004</v>
      </c>
      <c r="E36" s="306">
        <f>Pillar1!AA35</f>
        <v>9.1</v>
      </c>
      <c r="F36" s="306">
        <f>Pillar1!AB35</f>
        <v>0</v>
      </c>
      <c r="G36" s="307">
        <f>Pillar1!AC35</f>
        <v>6.4</v>
      </c>
      <c r="H36" s="307">
        <f>Pillar1!AD35</f>
        <v>2.1</v>
      </c>
      <c r="I36" s="306">
        <f>Pillar1!AE35</f>
        <v>0.7</v>
      </c>
      <c r="J36" s="306">
        <f>Pillar1!AI35</f>
        <v>4.9000000000000004</v>
      </c>
      <c r="K36" s="307">
        <f>Pillar1!AJ35</f>
        <v>3.1</v>
      </c>
      <c r="L36" s="306">
        <f>Pillar1!AM35</f>
        <v>9.1999999999999993</v>
      </c>
      <c r="M36" s="306">
        <f>Pillar1!AN35</f>
        <v>9.3000000000000007</v>
      </c>
      <c r="N36" s="307">
        <f>Pillar1!AO35</f>
        <v>9.3000000000000007</v>
      </c>
      <c r="O36" s="307">
        <f>Pillar1!AP35</f>
        <v>0.8</v>
      </c>
      <c r="P36" s="288">
        <f>Pillar1!AQ35</f>
        <v>4.7</v>
      </c>
      <c r="Q36" s="289">
        <f>Pillar2!AF36</f>
        <v>6.1</v>
      </c>
      <c r="R36" s="257">
        <f>Pillar2!AG36</f>
        <v>7.3</v>
      </c>
      <c r="S36" s="257">
        <f>Pillar2!AH36</f>
        <v>2.2000000000000002</v>
      </c>
      <c r="T36" s="262">
        <f>Pillar2!AI36</f>
        <v>5.2</v>
      </c>
      <c r="U36" s="262">
        <f>Pillar2!AM36</f>
        <v>1.1000000000000001</v>
      </c>
      <c r="V36" s="257">
        <f>Pillar2!AN36</f>
        <v>6.5</v>
      </c>
      <c r="W36" s="257">
        <f>Pillar2!AO36</f>
        <v>6.3</v>
      </c>
      <c r="X36" s="257">
        <f>Pillar2!AQ36</f>
        <v>5</v>
      </c>
      <c r="Y36" s="262">
        <f>Pillar2!AR36</f>
        <v>5.9</v>
      </c>
      <c r="Z36" s="257">
        <f>Pillar2!AS36</f>
        <v>6.2</v>
      </c>
      <c r="AA36" s="257">
        <f>Pillar2!AT36</f>
        <v>5.7</v>
      </c>
      <c r="AB36" s="257">
        <f>Pillar2!AU36</f>
        <v>0.1</v>
      </c>
      <c r="AC36" s="262">
        <f>Pillar2!AV36</f>
        <v>4</v>
      </c>
      <c r="AD36" s="262">
        <f>Pillar2!AW36</f>
        <v>6</v>
      </c>
      <c r="AE36" s="256">
        <f>Pillar2!AX36</f>
        <v>4.4000000000000004</v>
      </c>
      <c r="AF36" s="302">
        <f t="shared" si="0"/>
        <v>4.5999999999999996</v>
      </c>
      <c r="AG36" s="304">
        <f t="shared" si="1"/>
        <v>36</v>
      </c>
    </row>
    <row r="37" spans="1:33">
      <c r="A37" s="182" t="s">
        <v>132</v>
      </c>
      <c r="B37" s="182" t="s">
        <v>133</v>
      </c>
      <c r="C37" s="307">
        <f>Pillar1!Y36</f>
        <v>1</v>
      </c>
      <c r="D37" s="307">
        <f>Pillar1!Z36</f>
        <v>3.2</v>
      </c>
      <c r="E37" s="306">
        <f>Pillar1!AA36</f>
        <v>3.1</v>
      </c>
      <c r="F37" s="306">
        <f>Pillar1!AB36</f>
        <v>0</v>
      </c>
      <c r="G37" s="307">
        <f>Pillar1!AC36</f>
        <v>1.7</v>
      </c>
      <c r="H37" s="307">
        <f>Pillar1!AD36</f>
        <v>0</v>
      </c>
      <c r="I37" s="306">
        <f>Pillar1!AE36</f>
        <v>0</v>
      </c>
      <c r="J37" s="306">
        <f>Pillar1!AI36</f>
        <v>0</v>
      </c>
      <c r="K37" s="307">
        <f>Pillar1!AJ36</f>
        <v>0</v>
      </c>
      <c r="L37" s="306">
        <f>Pillar1!AM36</f>
        <v>8.6</v>
      </c>
      <c r="M37" s="306">
        <f>Pillar1!AN36</f>
        <v>8.6999999999999993</v>
      </c>
      <c r="N37" s="307">
        <f>Pillar1!AO36</f>
        <v>8.6999999999999993</v>
      </c>
      <c r="O37" s="307">
        <f>Pillar1!AP36</f>
        <v>0.8</v>
      </c>
      <c r="P37" s="288">
        <f>Pillar1!AQ36</f>
        <v>3</v>
      </c>
      <c r="Q37" s="289">
        <f>Pillar2!AF37</f>
        <v>6.1</v>
      </c>
      <c r="R37" s="257">
        <f>Pillar2!AG37</f>
        <v>6.3</v>
      </c>
      <c r="S37" s="257">
        <f>Pillar2!AH37</f>
        <v>1.2</v>
      </c>
      <c r="T37" s="262">
        <f>Pillar2!AI37</f>
        <v>4.5</v>
      </c>
      <c r="U37" s="262">
        <f>Pillar2!AM37</f>
        <v>1.9</v>
      </c>
      <c r="V37" s="257">
        <f>Pillar2!AN37</f>
        <v>1.7</v>
      </c>
      <c r="W37" s="257">
        <f>Pillar2!AO37</f>
        <v>5.8</v>
      </c>
      <c r="X37" s="257">
        <f>Pillar2!AQ37</f>
        <v>3.4</v>
      </c>
      <c r="Y37" s="262">
        <f>Pillar2!AR37</f>
        <v>3.6</v>
      </c>
      <c r="Z37" s="257">
        <f>Pillar2!AS37</f>
        <v>6.7</v>
      </c>
      <c r="AA37" s="257">
        <f>Pillar2!AT37</f>
        <v>3.8</v>
      </c>
      <c r="AB37" s="257">
        <f>Pillar2!AU37</f>
        <v>0.1</v>
      </c>
      <c r="AC37" s="262">
        <f>Pillar2!AV37</f>
        <v>3.5</v>
      </c>
      <c r="AD37" s="262">
        <f>Pillar2!AW37</f>
        <v>1.9</v>
      </c>
      <c r="AE37" s="256">
        <f>Pillar2!AX37</f>
        <v>3.1</v>
      </c>
      <c r="AF37" s="302">
        <f t="shared" si="0"/>
        <v>3.1</v>
      </c>
      <c r="AG37" s="304">
        <f t="shared" si="1"/>
        <v>47</v>
      </c>
    </row>
    <row r="38" spans="1:33">
      <c r="A38" s="182" t="s">
        <v>134</v>
      </c>
      <c r="B38" s="182" t="s">
        <v>135</v>
      </c>
      <c r="C38" s="307">
        <f>Pillar1!Y37</f>
        <v>4.7</v>
      </c>
      <c r="D38" s="307">
        <f>Pillar1!Z37</f>
        <v>8.9</v>
      </c>
      <c r="E38" s="306">
        <f>Pillar1!AA37</f>
        <v>8.3000000000000007</v>
      </c>
      <c r="F38" s="306">
        <f>Pillar1!AB37</f>
        <v>0</v>
      </c>
      <c r="G38" s="307">
        <f>Pillar1!AC37</f>
        <v>5.5</v>
      </c>
      <c r="H38" s="307">
        <f>Pillar1!AD37</f>
        <v>3.2</v>
      </c>
      <c r="I38" s="306">
        <f>Pillar1!AE37</f>
        <v>0</v>
      </c>
      <c r="J38" s="306">
        <f>Pillar1!AI37</f>
        <v>0.2</v>
      </c>
      <c r="K38" s="307">
        <f>Pillar1!AJ37</f>
        <v>0.1</v>
      </c>
      <c r="L38" s="306">
        <f>Pillar1!AM37</f>
        <v>8.4</v>
      </c>
      <c r="M38" s="306">
        <f>Pillar1!AN37</f>
        <v>6.9</v>
      </c>
      <c r="N38" s="307">
        <f>Pillar1!AO37</f>
        <v>7.7</v>
      </c>
      <c r="O38" s="307">
        <f>Pillar1!AP37</f>
        <v>1.2</v>
      </c>
      <c r="P38" s="288">
        <f>Pillar1!AQ37</f>
        <v>5.3</v>
      </c>
      <c r="Q38" s="289">
        <f>Pillar2!AF38</f>
        <v>8.4</v>
      </c>
      <c r="R38" s="257">
        <f>Pillar2!AG38</f>
        <v>7.5</v>
      </c>
      <c r="S38" s="257">
        <f>Pillar2!AH38</f>
        <v>3.8</v>
      </c>
      <c r="T38" s="262">
        <f>Pillar2!AI38</f>
        <v>6.6</v>
      </c>
      <c r="U38" s="262">
        <f>Pillar2!AM38</f>
        <v>1.9</v>
      </c>
      <c r="V38" s="257">
        <f>Pillar2!AN38</f>
        <v>1</v>
      </c>
      <c r="W38" s="257">
        <f>Pillar2!AO38</f>
        <v>4.8</v>
      </c>
      <c r="X38" s="257">
        <f>Pillar2!AQ38</f>
        <v>1</v>
      </c>
      <c r="Y38" s="262">
        <f>Pillar2!AR38</f>
        <v>2.2999999999999998</v>
      </c>
      <c r="Z38" s="257">
        <f>Pillar2!AS38</f>
        <v>3.5</v>
      </c>
      <c r="AA38" s="257">
        <f>Pillar2!AT38</f>
        <v>2.2999999999999998</v>
      </c>
      <c r="AB38" s="257">
        <f>Pillar2!AU38</f>
        <v>3.8</v>
      </c>
      <c r="AC38" s="262">
        <f>Pillar2!AV38</f>
        <v>3.2</v>
      </c>
      <c r="AD38" s="262">
        <f>Pillar2!AW38</f>
        <v>1</v>
      </c>
      <c r="AE38" s="256">
        <f>Pillar2!AX38</f>
        <v>3</v>
      </c>
      <c r="AF38" s="302">
        <f t="shared" si="0"/>
        <v>4.2</v>
      </c>
      <c r="AG38" s="304">
        <f t="shared" si="1"/>
        <v>42</v>
      </c>
    </row>
    <row r="39" spans="1:33">
      <c r="A39" s="182" t="s">
        <v>136</v>
      </c>
      <c r="B39" s="182" t="s">
        <v>137</v>
      </c>
      <c r="C39" s="307">
        <f>Pillar1!Y38</f>
        <v>9.5</v>
      </c>
      <c r="D39" s="307">
        <f>Pillar1!Z38</f>
        <v>2.8</v>
      </c>
      <c r="E39" s="306">
        <f>Pillar1!AA38</f>
        <v>6.7</v>
      </c>
      <c r="F39" s="306">
        <f>Pillar1!AB38</f>
        <v>8.3000000000000007</v>
      </c>
      <c r="G39" s="307">
        <f>Pillar1!AC38</f>
        <v>7.6</v>
      </c>
      <c r="H39" s="307">
        <f>Pillar1!AD38</f>
        <v>1.5</v>
      </c>
      <c r="I39" s="306">
        <f>Pillar1!AE38</f>
        <v>5.8</v>
      </c>
      <c r="J39" s="306">
        <f>Pillar1!AI38</f>
        <v>2.2999999999999998</v>
      </c>
      <c r="K39" s="307">
        <f>Pillar1!AJ38</f>
        <v>4.3</v>
      </c>
      <c r="L39" s="306">
        <f>Pillar1!AM38</f>
        <v>4.8</v>
      </c>
      <c r="M39" s="306">
        <f>Pillar1!AN38</f>
        <v>9.6</v>
      </c>
      <c r="N39" s="307">
        <f>Pillar1!AO38</f>
        <v>8</v>
      </c>
      <c r="O39" s="307">
        <f>Pillar1!AP38</f>
        <v>6.4</v>
      </c>
      <c r="P39" s="288">
        <f>Pillar1!AQ38</f>
        <v>6.5</v>
      </c>
      <c r="Q39" s="289">
        <f>Pillar2!AF39</f>
        <v>7.9</v>
      </c>
      <c r="R39" s="257">
        <f>Pillar2!AG39</f>
        <v>9.6999999999999993</v>
      </c>
      <c r="S39" s="257">
        <f>Pillar2!AH39</f>
        <v>10</v>
      </c>
      <c r="T39" s="262">
        <f>Pillar2!AI39</f>
        <v>9.1999999999999993</v>
      </c>
      <c r="U39" s="262">
        <f>Pillar2!AM39</f>
        <v>7.9</v>
      </c>
      <c r="V39" s="257">
        <f>Pillar2!AN39</f>
        <v>10</v>
      </c>
      <c r="W39" s="257">
        <f>Pillar2!AO39</f>
        <v>9.9</v>
      </c>
      <c r="X39" s="257">
        <f>Pillar2!AQ39</f>
        <v>6.7</v>
      </c>
      <c r="Y39" s="262">
        <f>Pillar2!AR39</f>
        <v>8.9</v>
      </c>
      <c r="Z39" s="257">
        <f>Pillar2!AS39</f>
        <v>10</v>
      </c>
      <c r="AA39" s="257">
        <f>Pillar2!AT39</f>
        <v>9.3000000000000007</v>
      </c>
      <c r="AB39" s="257">
        <f>Pillar2!AU39</f>
        <v>8.8000000000000007</v>
      </c>
      <c r="AC39" s="262">
        <f>Pillar2!AV39</f>
        <v>9.4</v>
      </c>
      <c r="AD39" s="262">
        <f>Pillar2!AW39</f>
        <v>8</v>
      </c>
      <c r="AE39" s="256">
        <f>Pillar2!AX39</f>
        <v>8.6999999999999993</v>
      </c>
      <c r="AF39" s="302">
        <f t="shared" si="0"/>
        <v>7.8</v>
      </c>
      <c r="AG39" s="304">
        <f t="shared" si="1"/>
        <v>7</v>
      </c>
    </row>
    <row r="40" spans="1:33">
      <c r="A40" s="182" t="s">
        <v>138</v>
      </c>
      <c r="B40" s="182" t="s">
        <v>139</v>
      </c>
      <c r="C40" s="307">
        <f>Pillar1!Y39</f>
        <v>2.2000000000000002</v>
      </c>
      <c r="D40" s="307">
        <f>Pillar1!Z39</f>
        <v>0</v>
      </c>
      <c r="E40" s="306">
        <f>Pillar1!AA39</f>
        <v>5</v>
      </c>
      <c r="F40" s="306">
        <f>Pillar1!AB39</f>
        <v>0</v>
      </c>
      <c r="G40" s="307">
        <f>Pillar1!AC39</f>
        <v>2.9</v>
      </c>
      <c r="H40" s="307">
        <f>Pillar1!AD39</f>
        <v>10</v>
      </c>
      <c r="I40" s="306">
        <f>Pillar1!AE39</f>
        <v>9.6999999999999993</v>
      </c>
      <c r="J40" s="306">
        <f>Pillar1!AI39</f>
        <v>9.1999999999999993</v>
      </c>
      <c r="K40" s="307">
        <f>Pillar1!AJ39</f>
        <v>9.5</v>
      </c>
      <c r="L40" s="306">
        <f>Pillar1!AM39</f>
        <v>9.5</v>
      </c>
      <c r="M40" s="306">
        <f>Pillar1!AN39</f>
        <v>9.5</v>
      </c>
      <c r="N40" s="307">
        <f>Pillar1!AO39</f>
        <v>9.5</v>
      </c>
      <c r="O40" s="307">
        <f>Pillar1!AP39</f>
        <v>0.8</v>
      </c>
      <c r="P40" s="288">
        <f>Pillar1!AQ39</f>
        <v>6.9</v>
      </c>
      <c r="Q40" s="289">
        <f>Pillar2!AF40</f>
        <v>8</v>
      </c>
      <c r="R40" s="257">
        <f>Pillar2!AG40</f>
        <v>5.8</v>
      </c>
      <c r="S40" s="257">
        <f>Pillar2!AH40</f>
        <v>5.8</v>
      </c>
      <c r="T40" s="262">
        <f>Pillar2!AI40</f>
        <v>6.5</v>
      </c>
      <c r="U40" s="262">
        <f>Pillar2!AM40</f>
        <v>1.6</v>
      </c>
      <c r="V40" s="257">
        <f>Pillar2!AN40</f>
        <v>6.2</v>
      </c>
      <c r="W40" s="257">
        <f>Pillar2!AO40</f>
        <v>5.8</v>
      </c>
      <c r="X40" s="257">
        <f>Pillar2!AQ40</f>
        <v>7.7</v>
      </c>
      <c r="Y40" s="262">
        <f>Pillar2!AR40</f>
        <v>6.6</v>
      </c>
      <c r="Z40" s="257">
        <f>Pillar2!AS40</f>
        <v>7.9</v>
      </c>
      <c r="AA40" s="257">
        <f>Pillar2!AT40</f>
        <v>4.2</v>
      </c>
      <c r="AB40" s="257">
        <f>Pillar2!AU40</f>
        <v>0.1</v>
      </c>
      <c r="AC40" s="262">
        <f>Pillar2!AV40</f>
        <v>4.0999999999999996</v>
      </c>
      <c r="AD40" s="262">
        <f>Pillar2!AW40</f>
        <v>6.5</v>
      </c>
      <c r="AE40" s="256">
        <f>Pillar2!AX40</f>
        <v>5.0999999999999996</v>
      </c>
      <c r="AF40" s="302">
        <f t="shared" si="0"/>
        <v>6.1</v>
      </c>
      <c r="AG40" s="304">
        <f t="shared" si="1"/>
        <v>17</v>
      </c>
    </row>
    <row r="41" spans="1:33">
      <c r="A41" s="182" t="s">
        <v>140</v>
      </c>
      <c r="B41" s="182" t="s">
        <v>141</v>
      </c>
      <c r="C41" s="307">
        <f>Pillar1!Y40</f>
        <v>6.9</v>
      </c>
      <c r="D41" s="307">
        <f>Pillar1!Z40</f>
        <v>8.9</v>
      </c>
      <c r="E41" s="306">
        <f>Pillar1!AA40</f>
        <v>8.6</v>
      </c>
      <c r="F41" s="306">
        <f>Pillar1!AB40</f>
        <v>7.7</v>
      </c>
      <c r="G41" s="307">
        <f>Pillar1!AC40</f>
        <v>8.1999999999999993</v>
      </c>
      <c r="H41" s="307">
        <f>Pillar1!AD40</f>
        <v>0.7</v>
      </c>
      <c r="I41" s="306">
        <f>Pillar1!AE40</f>
        <v>9.1</v>
      </c>
      <c r="J41" s="306">
        <f>Pillar1!AI40</f>
        <v>6.3</v>
      </c>
      <c r="K41" s="307">
        <f>Pillar1!AJ40</f>
        <v>8</v>
      </c>
      <c r="L41" s="306">
        <f>Pillar1!AM40</f>
        <v>4</v>
      </c>
      <c r="M41" s="306">
        <f>Pillar1!AN40</f>
        <v>8.8000000000000007</v>
      </c>
      <c r="N41" s="307">
        <f>Pillar1!AO40</f>
        <v>7.1</v>
      </c>
      <c r="O41" s="307">
        <f>Pillar1!AP40</f>
        <v>0.4</v>
      </c>
      <c r="P41" s="288">
        <f>Pillar1!AQ40</f>
        <v>6.6</v>
      </c>
      <c r="Q41" s="289">
        <f>Pillar2!AF41</f>
        <v>6.3</v>
      </c>
      <c r="R41" s="257">
        <f>Pillar2!AG41</f>
        <v>8.4</v>
      </c>
      <c r="S41" s="257">
        <f>Pillar2!AH41</f>
        <v>3.2</v>
      </c>
      <c r="T41" s="262">
        <f>Pillar2!AI41</f>
        <v>6</v>
      </c>
      <c r="U41" s="262">
        <f>Pillar2!AM41</f>
        <v>2.9</v>
      </c>
      <c r="V41" s="257">
        <f>Pillar2!AN41</f>
        <v>4.5999999999999996</v>
      </c>
      <c r="W41" s="257">
        <f>Pillar2!AO41</f>
        <v>3.7</v>
      </c>
      <c r="X41" s="257">
        <f>Pillar2!AQ41</f>
        <v>2.7</v>
      </c>
      <c r="Y41" s="262">
        <f>Pillar2!AR41</f>
        <v>3.7</v>
      </c>
      <c r="Z41" s="257">
        <f>Pillar2!AS41</f>
        <v>5.9</v>
      </c>
      <c r="AA41" s="257">
        <f>Pillar2!AT41</f>
        <v>5</v>
      </c>
      <c r="AB41" s="257">
        <f>Pillar2!AU41</f>
        <v>3.8</v>
      </c>
      <c r="AC41" s="262">
        <f>Pillar2!AV41</f>
        <v>4.9000000000000004</v>
      </c>
      <c r="AD41" s="262">
        <f>Pillar2!AW41</f>
        <v>3.6</v>
      </c>
      <c r="AE41" s="256">
        <f>Pillar2!AX41</f>
        <v>4.2</v>
      </c>
      <c r="AF41" s="302">
        <f t="shared" si="0"/>
        <v>5.5</v>
      </c>
      <c r="AG41" s="304">
        <f t="shared" si="1"/>
        <v>25</v>
      </c>
    </row>
    <row r="42" spans="1:33">
      <c r="A42" s="182" t="s">
        <v>142</v>
      </c>
      <c r="B42" s="182" t="s">
        <v>143</v>
      </c>
      <c r="C42" s="307">
        <f>Pillar1!Y41</f>
        <v>9</v>
      </c>
      <c r="D42" s="307">
        <f>Pillar1!Z41</f>
        <v>8.6999999999999993</v>
      </c>
      <c r="E42" s="306">
        <f>Pillar1!AA41</f>
        <v>2.7</v>
      </c>
      <c r="F42" s="306">
        <f>Pillar1!AB41</f>
        <v>9.1</v>
      </c>
      <c r="G42" s="307">
        <f>Pillar1!AC41</f>
        <v>7</v>
      </c>
      <c r="H42" s="307">
        <f>Pillar1!AD41</f>
        <v>9.6999999999999993</v>
      </c>
      <c r="I42" s="306">
        <f>Pillar1!AE41</f>
        <v>7.5</v>
      </c>
      <c r="J42" s="306">
        <f>Pillar1!AI41</f>
        <v>7.5</v>
      </c>
      <c r="K42" s="307">
        <f>Pillar1!AJ41</f>
        <v>7.5</v>
      </c>
      <c r="L42" s="306">
        <f>Pillar1!AM41</f>
        <v>6</v>
      </c>
      <c r="M42" s="306">
        <f>Pillar1!AN41</f>
        <v>9.8000000000000007</v>
      </c>
      <c r="N42" s="307">
        <f>Pillar1!AO41</f>
        <v>8.5</v>
      </c>
      <c r="O42" s="307">
        <f>Pillar1!AP41</f>
        <v>0.4</v>
      </c>
      <c r="P42" s="288">
        <f>Pillar1!AQ41</f>
        <v>8</v>
      </c>
      <c r="Q42" s="289">
        <f>Pillar2!AF42</f>
        <v>9</v>
      </c>
      <c r="R42" s="257">
        <f>Pillar2!AG42</f>
        <v>5.9</v>
      </c>
      <c r="S42" s="257">
        <f>Pillar2!AH42</f>
        <v>10</v>
      </c>
      <c r="T42" s="262">
        <f>Pillar2!AI42</f>
        <v>8.3000000000000007</v>
      </c>
      <c r="U42" s="262">
        <f>Pillar2!AM42</f>
        <v>7.3</v>
      </c>
      <c r="V42" s="257">
        <f>Pillar2!AN42</f>
        <v>6</v>
      </c>
      <c r="W42" s="257">
        <f>Pillar2!AO42</f>
        <v>9.4</v>
      </c>
      <c r="X42" s="257">
        <f>Pillar2!AQ42</f>
        <v>7.5</v>
      </c>
      <c r="Y42" s="262">
        <f>Pillar2!AR42</f>
        <v>7.6</v>
      </c>
      <c r="Z42" s="257">
        <f>Pillar2!AS42</f>
        <v>9.3000000000000007</v>
      </c>
      <c r="AA42" s="257">
        <f>Pillar2!AT42</f>
        <v>9.6999999999999993</v>
      </c>
      <c r="AB42" s="257">
        <f>Pillar2!AU42</f>
        <v>10</v>
      </c>
      <c r="AC42" s="262">
        <f>Pillar2!AV42</f>
        <v>9.6999999999999993</v>
      </c>
      <c r="AD42" s="262">
        <f>Pillar2!AW42</f>
        <v>7.2</v>
      </c>
      <c r="AE42" s="256">
        <f>Pillar2!AX42</f>
        <v>8</v>
      </c>
      <c r="AF42" s="302">
        <f t="shared" si="0"/>
        <v>8</v>
      </c>
      <c r="AG42" s="304">
        <f t="shared" si="1"/>
        <v>6</v>
      </c>
    </row>
    <row r="43" spans="1:33">
      <c r="A43" s="182" t="s">
        <v>144</v>
      </c>
      <c r="B43" s="182" t="s">
        <v>145</v>
      </c>
      <c r="C43" s="307">
        <f>Pillar1!Y42</f>
        <v>5.6</v>
      </c>
      <c r="D43" s="307">
        <f>Pillar1!Z42</f>
        <v>8.8000000000000007</v>
      </c>
      <c r="E43" s="306">
        <f>Pillar1!AA42</f>
        <v>8.3000000000000007</v>
      </c>
      <c r="F43" s="306">
        <f>Pillar1!AB42</f>
        <v>4.5999999999999996</v>
      </c>
      <c r="G43" s="307">
        <f>Pillar1!AC42</f>
        <v>6.8</v>
      </c>
      <c r="H43" s="307">
        <f>Pillar1!AD42</f>
        <v>1.6</v>
      </c>
      <c r="I43" s="306">
        <f>Pillar1!AE42</f>
        <v>7.2</v>
      </c>
      <c r="J43" s="306">
        <f>Pillar1!AI42</f>
        <v>5.8</v>
      </c>
      <c r="K43" s="307">
        <f>Pillar1!AJ42</f>
        <v>6.6</v>
      </c>
      <c r="L43" s="306">
        <f>Pillar1!AM42</f>
        <v>4.3</v>
      </c>
      <c r="M43" s="306">
        <f>Pillar1!AN42</f>
        <v>9.1</v>
      </c>
      <c r="N43" s="307">
        <f>Pillar1!AO42</f>
        <v>7.4</v>
      </c>
      <c r="O43" s="307">
        <f>Pillar1!AP42</f>
        <v>0.4</v>
      </c>
      <c r="P43" s="288">
        <f>Pillar1!AQ42</f>
        <v>6</v>
      </c>
      <c r="Q43" s="289">
        <f>Pillar2!AF43</f>
        <v>4.2</v>
      </c>
      <c r="R43" s="257">
        <f>Pillar2!AG43</f>
        <v>4.8</v>
      </c>
      <c r="S43" s="257">
        <f>Pillar2!AH43</f>
        <v>3.1</v>
      </c>
      <c r="T43" s="262">
        <f>Pillar2!AI43</f>
        <v>4</v>
      </c>
      <c r="U43" s="262">
        <f>Pillar2!AM43</f>
        <v>1.4</v>
      </c>
      <c r="V43" s="257">
        <f>Pillar2!AN43</f>
        <v>6.6</v>
      </c>
      <c r="W43" s="257">
        <f>Pillar2!AO43</f>
        <v>5.3</v>
      </c>
      <c r="X43" s="257">
        <f>Pillar2!AQ43</f>
        <v>2.1</v>
      </c>
      <c r="Y43" s="262">
        <f>Pillar2!AR43</f>
        <v>4.7</v>
      </c>
      <c r="Z43" s="257">
        <f>Pillar2!AS43</f>
        <v>6.1</v>
      </c>
      <c r="AA43" s="257">
        <f>Pillar2!AT43</f>
        <v>4</v>
      </c>
      <c r="AB43" s="257">
        <f>Pillar2!AU43</f>
        <v>2.5</v>
      </c>
      <c r="AC43" s="262">
        <f>Pillar2!AV43</f>
        <v>4.2</v>
      </c>
      <c r="AD43" s="262">
        <f>Pillar2!AW43</f>
        <v>2.1</v>
      </c>
      <c r="AE43" s="256">
        <f>Pillar2!AX43</f>
        <v>3.3</v>
      </c>
      <c r="AF43" s="302">
        <f t="shared" si="0"/>
        <v>4.8</v>
      </c>
      <c r="AG43" s="304">
        <f t="shared" si="1"/>
        <v>33</v>
      </c>
    </row>
    <row r="44" spans="1:33">
      <c r="A44" s="182" t="s">
        <v>146</v>
      </c>
      <c r="B44" s="182" t="s">
        <v>147</v>
      </c>
      <c r="C44" s="307">
        <f>Pillar1!Y43</f>
        <v>4.2</v>
      </c>
      <c r="D44" s="307">
        <f>Pillar1!Z43</f>
        <v>0</v>
      </c>
      <c r="E44" s="306">
        <f>Pillar1!AA43</f>
        <v>9.3000000000000007</v>
      </c>
      <c r="F44" s="306">
        <f>Pillar1!AB43</f>
        <v>0</v>
      </c>
      <c r="G44" s="307">
        <f>Pillar1!AC43</f>
        <v>6.6</v>
      </c>
      <c r="H44" s="307">
        <f>Pillar1!AD43</f>
        <v>4.0999999999999996</v>
      </c>
      <c r="I44" s="306">
        <f>Pillar1!AE43</f>
        <v>9.4</v>
      </c>
      <c r="J44" s="306">
        <f>Pillar1!AI43</f>
        <v>2.2000000000000002</v>
      </c>
      <c r="K44" s="307">
        <f>Pillar1!AJ43</f>
        <v>7.2</v>
      </c>
      <c r="L44" s="306">
        <f>Pillar1!AM43</f>
        <v>9.5</v>
      </c>
      <c r="M44" s="306">
        <f>Pillar1!AN43</f>
        <v>9</v>
      </c>
      <c r="N44" s="307">
        <f>Pillar1!AO43</f>
        <v>9.3000000000000007</v>
      </c>
      <c r="O44" s="307">
        <f>Pillar1!AP43</f>
        <v>1.6</v>
      </c>
      <c r="P44" s="288">
        <f>Pillar1!AQ43</f>
        <v>5.6</v>
      </c>
      <c r="Q44" s="289">
        <f>Pillar2!AF44</f>
        <v>7.1</v>
      </c>
      <c r="R44" s="257">
        <f>Pillar2!AG44</f>
        <v>6.9</v>
      </c>
      <c r="S44" s="257">
        <f>Pillar2!AH44</f>
        <v>4</v>
      </c>
      <c r="T44" s="262">
        <f>Pillar2!AI44</f>
        <v>6</v>
      </c>
      <c r="U44" s="262">
        <f>Pillar2!AM44</f>
        <v>1.9</v>
      </c>
      <c r="V44" s="257">
        <f>Pillar2!AN44</f>
        <v>3.2</v>
      </c>
      <c r="W44" s="257">
        <f>Pillar2!AO44</f>
        <v>4.7</v>
      </c>
      <c r="X44" s="257">
        <f>Pillar2!AQ44</f>
        <v>6.1</v>
      </c>
      <c r="Y44" s="262">
        <f>Pillar2!AR44</f>
        <v>4.7</v>
      </c>
      <c r="Z44" s="257">
        <f>Pillar2!AS44</f>
        <v>6.9</v>
      </c>
      <c r="AA44" s="257">
        <f>Pillar2!AT44</f>
        <v>5</v>
      </c>
      <c r="AB44" s="257">
        <f>Pillar2!AU44</f>
        <v>0.1</v>
      </c>
      <c r="AC44" s="262">
        <f>Pillar2!AV44</f>
        <v>4</v>
      </c>
      <c r="AD44" s="262">
        <f>Pillar2!AW44</f>
        <v>5.5</v>
      </c>
      <c r="AE44" s="256">
        <f>Pillar2!AX44</f>
        <v>4.4000000000000004</v>
      </c>
      <c r="AF44" s="302">
        <f t="shared" si="0"/>
        <v>5</v>
      </c>
      <c r="AG44" s="304">
        <f t="shared" si="1"/>
        <v>31</v>
      </c>
    </row>
    <row r="45" spans="1:33">
      <c r="A45" s="182" t="s">
        <v>148</v>
      </c>
      <c r="B45" s="182" t="s">
        <v>149</v>
      </c>
      <c r="C45" s="307">
        <f>Pillar1!Y44</f>
        <v>10</v>
      </c>
      <c r="D45" s="307">
        <f>Pillar1!Z44</f>
        <v>6.1</v>
      </c>
      <c r="E45" s="306">
        <f>Pillar1!AA44</f>
        <v>9.1999999999999993</v>
      </c>
      <c r="F45" s="306">
        <f>Pillar1!AB44</f>
        <v>9.5</v>
      </c>
      <c r="G45" s="307">
        <f>Pillar1!AC44</f>
        <v>9.4</v>
      </c>
      <c r="H45" s="307">
        <f>Pillar1!AD44</f>
        <v>9.9</v>
      </c>
      <c r="I45" s="306">
        <f>Pillar1!AE44</f>
        <v>8.6</v>
      </c>
      <c r="J45" s="306">
        <f>Pillar1!AI44</f>
        <v>7.8</v>
      </c>
      <c r="K45" s="307">
        <f>Pillar1!AJ44</f>
        <v>8.1999999999999993</v>
      </c>
      <c r="L45" s="306">
        <f>Pillar1!AM44</f>
        <v>7.9</v>
      </c>
      <c r="M45" s="306">
        <f>Pillar1!AN44</f>
        <v>9.8000000000000007</v>
      </c>
      <c r="N45" s="307">
        <f>Pillar1!AO44</f>
        <v>9.1</v>
      </c>
      <c r="O45" s="307">
        <f>Pillar1!AP44</f>
        <v>10</v>
      </c>
      <c r="P45" s="288">
        <f>Pillar1!AQ44</f>
        <v>9.3000000000000007</v>
      </c>
      <c r="Q45" s="289">
        <f>Pillar2!AF45</f>
        <v>9.8000000000000007</v>
      </c>
      <c r="R45" s="257">
        <f>Pillar2!AG45</f>
        <v>5.9</v>
      </c>
      <c r="S45" s="257">
        <f>Pillar2!AH45</f>
        <v>3.5</v>
      </c>
      <c r="T45" s="262">
        <f>Pillar2!AI45</f>
        <v>6.4</v>
      </c>
      <c r="U45" s="262">
        <f>Pillar2!AM45</f>
        <v>7.9</v>
      </c>
      <c r="V45" s="257">
        <f>Pillar2!AN45</f>
        <v>9.9</v>
      </c>
      <c r="W45" s="257">
        <f>Pillar2!AO45</f>
        <v>9.4</v>
      </c>
      <c r="X45" s="257">
        <f>Pillar2!AQ45</f>
        <v>8</v>
      </c>
      <c r="Y45" s="262">
        <f>Pillar2!AR45</f>
        <v>9.1</v>
      </c>
      <c r="Z45" s="257">
        <f>Pillar2!AS45</f>
        <v>10</v>
      </c>
      <c r="AA45" s="257">
        <f>Pillar2!AT45</f>
        <v>10</v>
      </c>
      <c r="AB45" s="257">
        <f>Pillar2!AU45</f>
        <v>8.8000000000000007</v>
      </c>
      <c r="AC45" s="262">
        <f>Pillar2!AV45</f>
        <v>9.6</v>
      </c>
      <c r="AD45" s="262">
        <f>Pillar2!AW45</f>
        <v>7.3</v>
      </c>
      <c r="AE45" s="256">
        <f>Pillar2!AX45</f>
        <v>8.1</v>
      </c>
      <c r="AF45" s="302">
        <f t="shared" si="0"/>
        <v>8.8000000000000007</v>
      </c>
      <c r="AG45" s="304">
        <f t="shared" si="1"/>
        <v>1</v>
      </c>
    </row>
    <row r="46" spans="1:33">
      <c r="A46" s="182" t="s">
        <v>150</v>
      </c>
      <c r="B46" s="182" t="s">
        <v>151</v>
      </c>
      <c r="C46" s="307">
        <f>Pillar1!Y45</f>
        <v>6.9</v>
      </c>
      <c r="D46" s="307">
        <f>Pillar1!Z45</f>
        <v>0</v>
      </c>
      <c r="E46" s="306">
        <f>Pillar1!AA45</f>
        <v>4</v>
      </c>
      <c r="F46" s="306">
        <f>Pillar1!AB45</f>
        <v>0</v>
      </c>
      <c r="G46" s="307">
        <f>Pillar1!AC45</f>
        <v>2.2000000000000002</v>
      </c>
      <c r="H46" s="307">
        <f>Pillar1!AD45</f>
        <v>2.9</v>
      </c>
      <c r="I46" s="306">
        <f>Pillar1!AE45</f>
        <v>3.4</v>
      </c>
      <c r="J46" s="306">
        <f>Pillar1!AI45</f>
        <v>2.8</v>
      </c>
      <c r="K46" s="307">
        <f>Pillar1!AJ45</f>
        <v>3.1</v>
      </c>
      <c r="L46" s="306">
        <f>Pillar1!AM45</f>
        <v>9.5</v>
      </c>
      <c r="M46" s="306">
        <f>Pillar1!AN45</f>
        <v>7.3</v>
      </c>
      <c r="N46" s="307">
        <f>Pillar1!AO45</f>
        <v>8.6</v>
      </c>
      <c r="O46" s="307">
        <f>Pillar1!AP45</f>
        <v>0.8</v>
      </c>
      <c r="P46" s="288">
        <f>Pillar1!AQ45</f>
        <v>4.3</v>
      </c>
      <c r="Q46" s="289">
        <f>Pillar2!AF46</f>
        <v>6.3</v>
      </c>
      <c r="R46" s="257">
        <f>Pillar2!AG46</f>
        <v>4.9000000000000004</v>
      </c>
      <c r="S46" s="257">
        <f>Pillar2!AH46</f>
        <v>9.1</v>
      </c>
      <c r="T46" s="262">
        <f>Pillar2!AI46</f>
        <v>6.8</v>
      </c>
      <c r="U46" s="262">
        <f>Pillar2!AM46</f>
        <v>2.6</v>
      </c>
      <c r="V46" s="257">
        <f>Pillar2!AN46</f>
        <v>2.4</v>
      </c>
      <c r="W46" s="257">
        <f>Pillar2!AO46</f>
        <v>5.0999999999999996</v>
      </c>
      <c r="X46" s="257">
        <f>Pillar2!AQ46</f>
        <v>2.4</v>
      </c>
      <c r="Y46" s="262">
        <f>Pillar2!AR46</f>
        <v>3.3</v>
      </c>
      <c r="Z46" s="257">
        <f>Pillar2!AS46</f>
        <v>5.8</v>
      </c>
      <c r="AA46" s="257">
        <f>Pillar2!AT46</f>
        <v>3.5</v>
      </c>
      <c r="AB46" s="257">
        <f>Pillar2!AU46</f>
        <v>0.1</v>
      </c>
      <c r="AC46" s="262">
        <f>Pillar2!AV46</f>
        <v>3.1</v>
      </c>
      <c r="AD46" s="262">
        <f>Pillar2!AW46</f>
        <v>3</v>
      </c>
      <c r="AE46" s="256">
        <f>Pillar2!AX46</f>
        <v>3.8</v>
      </c>
      <c r="AF46" s="302">
        <f t="shared" si="0"/>
        <v>4.0999999999999996</v>
      </c>
      <c r="AG46" s="304">
        <f t="shared" si="1"/>
        <v>45</v>
      </c>
    </row>
    <row r="47" spans="1:33">
      <c r="A47" s="182" t="s">
        <v>152</v>
      </c>
      <c r="B47" s="182" t="s">
        <v>153</v>
      </c>
      <c r="C47" s="307">
        <f>Pillar1!Y46</f>
        <v>0</v>
      </c>
      <c r="D47" s="307">
        <f>Pillar1!Z46</f>
        <v>0</v>
      </c>
      <c r="E47" s="306">
        <f>Pillar1!AA46</f>
        <v>9</v>
      </c>
      <c r="F47" s="306">
        <f>Pillar1!AB46</f>
        <v>0</v>
      </c>
      <c r="G47" s="307">
        <f>Pillar1!AC46</f>
        <v>6.3</v>
      </c>
      <c r="H47" s="307">
        <f>Pillar1!AD46</f>
        <v>2.9</v>
      </c>
      <c r="I47" s="306">
        <f>Pillar1!AE46</f>
        <v>9.3000000000000007</v>
      </c>
      <c r="J47" s="306">
        <f>Pillar1!AI46</f>
        <v>9</v>
      </c>
      <c r="K47" s="307">
        <f>Pillar1!AJ46</f>
        <v>9.1999999999999993</v>
      </c>
      <c r="L47" s="306">
        <f>Pillar1!AM46</f>
        <v>9.1999999999999993</v>
      </c>
      <c r="M47" s="306">
        <f>Pillar1!AN46</f>
        <v>9.3000000000000007</v>
      </c>
      <c r="N47" s="307">
        <f>Pillar1!AO46</f>
        <v>9.3000000000000007</v>
      </c>
      <c r="O47" s="307">
        <f>Pillar1!AP46</f>
        <v>0.8</v>
      </c>
      <c r="P47" s="288">
        <f>Pillar1!AQ46</f>
        <v>5.5</v>
      </c>
      <c r="Q47" s="289">
        <f>Pillar2!AF47</f>
        <v>7.1</v>
      </c>
      <c r="R47" s="257">
        <f>Pillar2!AG47</f>
        <v>5.0999999999999996</v>
      </c>
      <c r="S47" s="257">
        <f>Pillar2!AH47</f>
        <v>3.2</v>
      </c>
      <c r="T47" s="262">
        <f>Pillar2!AI47</f>
        <v>5.0999999999999996</v>
      </c>
      <c r="U47" s="262">
        <f>Pillar2!AM47</f>
        <v>1.7</v>
      </c>
      <c r="V47" s="257">
        <f>Pillar2!AN47</f>
        <v>3</v>
      </c>
      <c r="W47" s="257">
        <f>Pillar2!AO47</f>
        <v>4.5</v>
      </c>
      <c r="X47" s="257">
        <f>Pillar2!AQ47</f>
        <v>5</v>
      </c>
      <c r="Y47" s="262">
        <f>Pillar2!AR47</f>
        <v>4.2</v>
      </c>
      <c r="Z47" s="257">
        <f>Pillar2!AS47</f>
        <v>7.5</v>
      </c>
      <c r="AA47" s="257">
        <f>Pillar2!AT47</f>
        <v>4.5</v>
      </c>
      <c r="AB47" s="257">
        <f>Pillar2!AU47</f>
        <v>0.1</v>
      </c>
      <c r="AC47" s="262">
        <f>Pillar2!AV47</f>
        <v>4</v>
      </c>
      <c r="AD47" s="262">
        <f>Pillar2!AW47</f>
        <v>2.7</v>
      </c>
      <c r="AE47" s="256">
        <f>Pillar2!AX47</f>
        <v>3.5</v>
      </c>
      <c r="AF47" s="302">
        <f t="shared" si="0"/>
        <v>4.5999999999999996</v>
      </c>
      <c r="AG47" s="304">
        <f t="shared" si="1"/>
        <v>36</v>
      </c>
    </row>
    <row r="48" spans="1:33">
      <c r="A48" s="182" t="s">
        <v>154</v>
      </c>
      <c r="B48" s="182" t="s">
        <v>155</v>
      </c>
      <c r="C48" s="307">
        <f>Pillar1!Y47</f>
        <v>10</v>
      </c>
      <c r="D48" s="307">
        <f>Pillar1!Z47</f>
        <v>3.4</v>
      </c>
      <c r="E48" s="306">
        <f>Pillar1!AA47</f>
        <v>9.3000000000000007</v>
      </c>
      <c r="F48" s="306">
        <f>Pillar1!AB47</f>
        <v>9.6999999999999993</v>
      </c>
      <c r="G48" s="307">
        <f>Pillar1!AC47</f>
        <v>9.5</v>
      </c>
      <c r="H48" s="307">
        <f>Pillar1!AD47</f>
        <v>5</v>
      </c>
      <c r="I48" s="306">
        <f>Pillar1!AE47</f>
        <v>7.6</v>
      </c>
      <c r="J48" s="306">
        <f>Pillar1!AI47</f>
        <v>7.7</v>
      </c>
      <c r="K48" s="307">
        <f>Pillar1!AJ47</f>
        <v>7.7</v>
      </c>
      <c r="L48" s="306">
        <f>Pillar1!AM47</f>
        <v>6.8</v>
      </c>
      <c r="M48" s="306">
        <f>Pillar1!AN47</f>
        <v>9.9</v>
      </c>
      <c r="N48" s="307">
        <f>Pillar1!AO47</f>
        <v>8.8000000000000007</v>
      </c>
      <c r="O48" s="307">
        <f>Pillar1!AP47</f>
        <v>9.6</v>
      </c>
      <c r="P48" s="288">
        <f>Pillar1!AQ47</f>
        <v>8.4</v>
      </c>
      <c r="Q48" s="289">
        <f>Pillar2!AF48</f>
        <v>10</v>
      </c>
      <c r="R48" s="257">
        <f>Pillar2!AG48</f>
        <v>7.5</v>
      </c>
      <c r="S48" s="257">
        <f>Pillar2!AH48</f>
        <v>4.8</v>
      </c>
      <c r="T48" s="262">
        <f>Pillar2!AI48</f>
        <v>7.4</v>
      </c>
      <c r="U48" s="262">
        <f>Pillar2!AM48</f>
        <v>8.8000000000000007</v>
      </c>
      <c r="V48" s="257">
        <f>Pillar2!AN48</f>
        <v>8.5</v>
      </c>
      <c r="W48" s="257">
        <f>Pillar2!AO48</f>
        <v>10</v>
      </c>
      <c r="X48" s="257">
        <f>Pillar2!AQ48</f>
        <v>9.1999999999999993</v>
      </c>
      <c r="Y48" s="262">
        <f>Pillar2!AR48</f>
        <v>9.1999999999999993</v>
      </c>
      <c r="Z48" s="257">
        <f>Pillar2!AS48</f>
        <v>9.8000000000000007</v>
      </c>
      <c r="AA48" s="257">
        <f>Pillar2!AT48</f>
        <v>10</v>
      </c>
      <c r="AB48" s="257">
        <f>Pillar2!AU48</f>
        <v>10</v>
      </c>
      <c r="AC48" s="262">
        <f>Pillar2!AV48</f>
        <v>9.9</v>
      </c>
      <c r="AD48" s="262">
        <f>Pillar2!AW48</f>
        <v>6.4</v>
      </c>
      <c r="AE48" s="256">
        <f>Pillar2!AX48</f>
        <v>8.3000000000000007</v>
      </c>
      <c r="AF48" s="302">
        <f t="shared" si="0"/>
        <v>8.4</v>
      </c>
      <c r="AG48" s="304">
        <f t="shared" si="1"/>
        <v>3</v>
      </c>
    </row>
    <row r="49" spans="1:33">
      <c r="A49" s="182" t="s">
        <v>156</v>
      </c>
      <c r="B49" s="182" t="s">
        <v>157</v>
      </c>
      <c r="C49" s="307">
        <f>Pillar1!Y48</f>
        <v>7.7</v>
      </c>
      <c r="D49" s="307">
        <f>Pillar1!Z48</f>
        <v>3.9</v>
      </c>
      <c r="E49" s="306">
        <f>Pillar1!AA48</f>
        <v>8.9</v>
      </c>
      <c r="F49" s="306">
        <f>Pillar1!AB48</f>
        <v>7.5</v>
      </c>
      <c r="G49" s="307">
        <f>Pillar1!AC48</f>
        <v>8.3000000000000007</v>
      </c>
      <c r="H49" s="307">
        <f>Pillar1!AD48</f>
        <v>2.4</v>
      </c>
      <c r="I49" s="306">
        <f>Pillar1!AE48</f>
        <v>8.6999999999999993</v>
      </c>
      <c r="J49" s="306">
        <f>Pillar1!AI48</f>
        <v>3.6</v>
      </c>
      <c r="K49" s="307">
        <f>Pillar1!AJ48</f>
        <v>6.9</v>
      </c>
      <c r="L49" s="306">
        <f>Pillar1!AM48</f>
        <v>7.6</v>
      </c>
      <c r="M49" s="306">
        <f>Pillar1!AN48</f>
        <v>9.6</v>
      </c>
      <c r="N49" s="307">
        <f>Pillar1!AO48</f>
        <v>8.8000000000000007</v>
      </c>
      <c r="O49" s="307">
        <f>Pillar1!AP48</f>
        <v>2.4</v>
      </c>
      <c r="P49" s="288">
        <f>Pillar1!AQ48</f>
        <v>6.4</v>
      </c>
      <c r="Q49" s="289">
        <f>Pillar2!AF49</f>
        <v>9</v>
      </c>
      <c r="R49" s="257">
        <f>Pillar2!AG49</f>
        <v>7.7</v>
      </c>
      <c r="S49" s="257">
        <f>Pillar2!AH49</f>
        <v>6</v>
      </c>
      <c r="T49" s="262">
        <f>Pillar2!AI49</f>
        <v>7.6</v>
      </c>
      <c r="U49" s="262">
        <f>Pillar2!AM49</f>
        <v>3.7</v>
      </c>
      <c r="V49" s="257">
        <f>Pillar2!AN49</f>
        <v>9.4</v>
      </c>
      <c r="W49" s="257">
        <f>Pillar2!AO49</f>
        <v>9.6999999999999993</v>
      </c>
      <c r="X49" s="257">
        <f>Pillar2!AQ49</f>
        <v>5.4</v>
      </c>
      <c r="Y49" s="262">
        <f>Pillar2!AR49</f>
        <v>8.1999999999999993</v>
      </c>
      <c r="Z49" s="257">
        <f>Pillar2!AS49</f>
        <v>9.5</v>
      </c>
      <c r="AA49" s="257">
        <f>Pillar2!AT49</f>
        <v>9.8000000000000007</v>
      </c>
      <c r="AB49" s="257">
        <f>Pillar2!AU49</f>
        <v>1.3</v>
      </c>
      <c r="AC49" s="262">
        <f>Pillar2!AV49</f>
        <v>6.9</v>
      </c>
      <c r="AD49" s="262">
        <f>Pillar2!AW49</f>
        <v>7.7</v>
      </c>
      <c r="AE49" s="256">
        <f>Pillar2!AX49</f>
        <v>6.8</v>
      </c>
      <c r="AF49" s="302">
        <f t="shared" si="0"/>
        <v>6.6</v>
      </c>
      <c r="AG49" s="304">
        <f t="shared" si="1"/>
        <v>11</v>
      </c>
    </row>
  </sheetData>
  <sheetProtection sheet="1" objects="1" scenarios="1"/>
  <conditionalFormatting sqref="P3:P49">
    <cfRule type="cellIs" dxfId="29" priority="1" operator="greaterThanOrEqual">
      <formula>8</formula>
    </cfRule>
    <cfRule type="cellIs" dxfId="28" priority="2" operator="between">
      <formula>6.9</formula>
      <formula>7.9</formula>
    </cfRule>
    <cfRule type="cellIs" dxfId="27" priority="3" operator="between">
      <formula>6</formula>
      <formula>6.8</formula>
    </cfRule>
    <cfRule type="cellIs" dxfId="26" priority="4" operator="between">
      <formula>5.1</formula>
      <formula>5.9</formula>
    </cfRule>
    <cfRule type="cellIs" dxfId="25" priority="5" operator="between">
      <formula>0</formula>
      <formula>5</formula>
    </cfRule>
  </conditionalFormatting>
  <conditionalFormatting sqref="Q3:AD49">
    <cfRule type="cellIs" dxfId="24" priority="24" operator="equal">
      <formula>"x"</formula>
    </cfRule>
  </conditionalFormatting>
  <conditionalFormatting sqref="AE3:AE49">
    <cfRule type="cellIs" dxfId="23" priority="18" operator="equal">
      <formula>"x"</formula>
    </cfRule>
    <cfRule type="cellIs" dxfId="22" priority="23" operator="between">
      <formula>0</formula>
      <formula>3.6</formula>
    </cfRule>
    <cfRule type="cellIs" dxfId="21" priority="22" operator="between">
      <formula>3.7</formula>
      <formula>4.8</formula>
    </cfRule>
    <cfRule type="cellIs" dxfId="20" priority="21" operator="between">
      <formula>4.9</formula>
      <formula>5.9</formula>
    </cfRule>
    <cfRule type="cellIs" dxfId="19" priority="20" operator="between">
      <formula>6</formula>
      <formula>7.6</formula>
    </cfRule>
    <cfRule type="cellIs" dxfId="18" priority="19" operator="greaterThanOrEqual">
      <formula>7.7</formula>
    </cfRule>
  </conditionalFormatting>
  <conditionalFormatting sqref="AF3:AF49">
    <cfRule type="cellIs" dxfId="17" priority="7" operator="equal">
      <formula>"x"</formula>
    </cfRule>
    <cfRule type="cellIs" dxfId="16" priority="12" operator="between">
      <formula>0</formula>
      <formula>4.7</formula>
    </cfRule>
    <cfRule type="cellIs" dxfId="15" priority="11" operator="between">
      <formula>4.8</formula>
      <formula>5.7</formula>
    </cfRule>
    <cfRule type="cellIs" dxfId="14" priority="9" operator="between">
      <formula>6.6</formula>
      <formula>7.7</formula>
    </cfRule>
    <cfRule type="cellIs" dxfId="13" priority="8" operator="greaterThanOrEqual">
      <formula>7.8</formula>
    </cfRule>
    <cfRule type="cellIs" dxfId="12" priority="10" operator="between">
      <formula>5.8</formula>
      <formula>6.5</formula>
    </cfRule>
  </conditionalFormatting>
  <conditionalFormatting sqref="AG3:AG49">
    <cfRule type="cellIs" dxfId="11" priority="6" operator="equal">
      <formula>"x"</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F51"/>
  <sheetViews>
    <sheetView zoomScale="80" zoomScaleNormal="80" workbookViewId="0">
      <pane xSplit="2" ySplit="5" topLeftCell="H7" activePane="bottomRight" state="frozen"/>
      <selection pane="bottomRight" activeCell="A2" sqref="A2"/>
      <selection pane="bottomLeft" activeCell="A6" sqref="A6"/>
      <selection pane="topRight" activeCell="C1" sqref="C1"/>
    </sheetView>
  </sheetViews>
  <sheetFormatPr defaultColWidth="7.625" defaultRowHeight="15" customHeight="1"/>
  <cols>
    <col min="1" max="1" width="22.375" style="176" customWidth="1"/>
    <col min="2" max="3" width="16.125" style="176" customWidth="1"/>
    <col min="4" max="4" width="17.875" style="176" customWidth="1"/>
    <col min="5" max="5" width="16.125" style="176" customWidth="1"/>
    <col min="6" max="9" width="10.875" style="176" customWidth="1"/>
    <col min="10" max="14" width="10.375" style="176" customWidth="1"/>
    <col min="15" max="21" width="10.875" style="176" customWidth="1"/>
    <col min="22" max="23" width="10.375" style="176" customWidth="1"/>
    <col min="24" max="29" width="12.375" style="176" customWidth="1"/>
    <col min="30" max="31" width="16.125" style="176" customWidth="1"/>
    <col min="32" max="32" width="9.375" style="176" customWidth="1"/>
    <col min="33" max="33" width="7.125" style="173" customWidth="1"/>
    <col min="34" max="53" width="7.625" style="173" customWidth="1"/>
    <col min="54" max="57" width="7.625" style="173"/>
    <col min="58" max="58" width="15" style="173" bestFit="1" customWidth="1"/>
    <col min="59" max="16384" width="7.625" style="173"/>
  </cols>
  <sheetData>
    <row r="1" spans="1:58" s="165" customFormat="1" ht="23.25" customHeight="1">
      <c r="A1" s="163"/>
      <c r="B1" s="163"/>
      <c r="C1" s="458" t="s">
        <v>158</v>
      </c>
      <c r="D1" s="459"/>
      <c r="E1" s="163" t="s">
        <v>159</v>
      </c>
      <c r="F1" s="462" t="s">
        <v>160</v>
      </c>
      <c r="G1" s="457"/>
      <c r="H1" s="457" t="s">
        <v>33</v>
      </c>
      <c r="I1" s="457"/>
      <c r="J1" s="457" t="s">
        <v>36</v>
      </c>
      <c r="K1" s="457"/>
      <c r="L1" s="457"/>
      <c r="M1" s="457"/>
      <c r="N1" s="457" t="s">
        <v>161</v>
      </c>
      <c r="O1" s="457"/>
      <c r="P1" s="321" t="s">
        <v>40</v>
      </c>
      <c r="Q1" s="321"/>
      <c r="R1" s="321"/>
      <c r="S1" s="321"/>
      <c r="T1" s="321"/>
      <c r="U1" s="321"/>
      <c r="V1" s="321"/>
      <c r="W1" s="321"/>
      <c r="X1" s="321" t="s">
        <v>43</v>
      </c>
      <c r="Y1" s="321"/>
      <c r="Z1" s="321"/>
      <c r="AA1" s="321"/>
      <c r="AC1" s="321" t="s">
        <v>44</v>
      </c>
      <c r="AD1" s="244"/>
      <c r="AE1" s="244"/>
      <c r="AF1" s="244"/>
      <c r="AH1" s="377"/>
      <c r="AI1" s="378"/>
      <c r="AJ1" s="378"/>
      <c r="AK1" s="378"/>
      <c r="AL1" s="378"/>
    </row>
    <row r="2" spans="1:58" s="165" customFormat="1" ht="25.5" customHeight="1">
      <c r="A2" s="166"/>
      <c r="B2" s="164"/>
      <c r="C2" s="460"/>
      <c r="D2" s="461"/>
      <c r="E2" s="163" t="s">
        <v>162</v>
      </c>
      <c r="H2" s="321"/>
      <c r="I2" s="321"/>
      <c r="J2" s="457" t="s">
        <v>34</v>
      </c>
      <c r="K2" s="457"/>
      <c r="L2" s="457" t="s">
        <v>35</v>
      </c>
      <c r="M2" s="457"/>
      <c r="N2" s="457" t="s">
        <v>163</v>
      </c>
      <c r="O2" s="457"/>
      <c r="P2" s="457" t="s">
        <v>38</v>
      </c>
      <c r="Q2" s="457"/>
      <c r="R2" s="457" t="s">
        <v>164</v>
      </c>
      <c r="S2" s="457"/>
      <c r="T2" s="457" t="s">
        <v>165</v>
      </c>
      <c r="U2" s="457"/>
      <c r="V2" s="457" t="s">
        <v>166</v>
      </c>
      <c r="W2" s="457"/>
      <c r="X2" s="457" t="s">
        <v>41</v>
      </c>
      <c r="Y2" s="457"/>
      <c r="Z2" s="457"/>
      <c r="AA2" s="457"/>
      <c r="AB2" s="325" t="s">
        <v>42</v>
      </c>
      <c r="AD2" s="244"/>
      <c r="AE2" s="244"/>
      <c r="AF2" s="244"/>
    </row>
    <row r="3" spans="1:58" s="165" customFormat="1" ht="108.75" customHeight="1">
      <c r="A3" s="167" t="s">
        <v>167</v>
      </c>
      <c r="B3" s="168" t="s">
        <v>168</v>
      </c>
      <c r="C3" s="169" t="s">
        <v>169</v>
      </c>
      <c r="D3" s="170" t="s">
        <v>170</v>
      </c>
      <c r="E3" s="246" t="s">
        <v>171</v>
      </c>
      <c r="F3" s="383" t="s">
        <v>172</v>
      </c>
      <c r="G3" s="384" t="s">
        <v>173</v>
      </c>
      <c r="H3" s="383" t="s">
        <v>174</v>
      </c>
      <c r="I3" s="384" t="s">
        <v>175</v>
      </c>
      <c r="J3" s="383" t="s">
        <v>176</v>
      </c>
      <c r="K3" s="384" t="s">
        <v>177</v>
      </c>
      <c r="L3" s="383" t="s">
        <v>178</v>
      </c>
      <c r="M3" s="384" t="s">
        <v>179</v>
      </c>
      <c r="N3" s="383" t="s">
        <v>180</v>
      </c>
      <c r="O3" s="384" t="s">
        <v>181</v>
      </c>
      <c r="P3" s="383" t="s">
        <v>182</v>
      </c>
      <c r="Q3" s="384" t="s">
        <v>183</v>
      </c>
      <c r="R3" s="383" t="s">
        <v>184</v>
      </c>
      <c r="S3" s="384" t="s">
        <v>185</v>
      </c>
      <c r="T3" s="383" t="s">
        <v>186</v>
      </c>
      <c r="U3" s="384" t="s">
        <v>187</v>
      </c>
      <c r="V3" s="383" t="s">
        <v>188</v>
      </c>
      <c r="W3" s="384" t="s">
        <v>189</v>
      </c>
      <c r="X3" s="383" t="s">
        <v>190</v>
      </c>
      <c r="Y3" s="384" t="s">
        <v>191</v>
      </c>
      <c r="Z3" s="383" t="s">
        <v>192</v>
      </c>
      <c r="AA3" s="384" t="s">
        <v>193</v>
      </c>
      <c r="AB3" s="383" t="s">
        <v>194</v>
      </c>
      <c r="AC3" s="385" t="s">
        <v>195</v>
      </c>
      <c r="AD3" s="383" t="s">
        <v>196</v>
      </c>
      <c r="AE3" s="383" t="s">
        <v>197</v>
      </c>
      <c r="AF3" s="245"/>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24"/>
    </row>
    <row r="4" spans="1:58">
      <c r="A4" s="171" t="s">
        <v>167</v>
      </c>
      <c r="B4" s="169" t="s">
        <v>168</v>
      </c>
      <c r="C4" s="172">
        <v>2019</v>
      </c>
      <c r="D4" s="172">
        <v>2019</v>
      </c>
      <c r="E4" s="247">
        <v>2019</v>
      </c>
      <c r="F4" s="322"/>
      <c r="G4" s="323"/>
      <c r="H4" s="322"/>
      <c r="I4" s="323"/>
      <c r="J4" s="249"/>
      <c r="K4" s="252"/>
      <c r="L4" s="249"/>
      <c r="M4" s="252"/>
      <c r="N4" s="249"/>
      <c r="O4" s="252"/>
      <c r="P4" s="249"/>
      <c r="Q4" s="252"/>
      <c r="R4" s="249"/>
      <c r="S4" s="252"/>
      <c r="T4" s="249"/>
      <c r="U4" s="252"/>
      <c r="V4" s="249"/>
      <c r="W4" s="252"/>
      <c r="X4" s="249"/>
      <c r="Y4" s="252"/>
      <c r="Z4" s="249"/>
      <c r="AA4" s="252"/>
      <c r="AB4" s="249">
        <v>2022</v>
      </c>
      <c r="AC4" s="254" t="s">
        <v>198</v>
      </c>
      <c r="AD4" s="249"/>
      <c r="AE4" s="249"/>
      <c r="AF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54"/>
    </row>
    <row r="5" spans="1:58" ht="14.1">
      <c r="A5" s="174" t="s">
        <v>64</v>
      </c>
      <c r="B5" s="175" t="s">
        <v>65</v>
      </c>
      <c r="C5" s="147">
        <v>666.76300000000003</v>
      </c>
      <c r="D5" s="147">
        <v>349.005</v>
      </c>
      <c r="E5" s="248">
        <v>0.52</v>
      </c>
      <c r="F5" s="392">
        <v>68512</v>
      </c>
      <c r="G5" s="393">
        <f t="shared" ref="G5:G51" si="0">IF(F5=0,0,IF(F5="No data","No data", IF($AD5="No data","No data",F5/$AD5)))</f>
        <v>0.1964879274297858</v>
      </c>
      <c r="H5" s="392">
        <v>1204</v>
      </c>
      <c r="I5" s="393">
        <f t="shared" ref="I5:I51" si="1">IF(H5=0,0,IF(H5="No data","No data", IF($AD5="No data","No data",H5/$AD5)))</f>
        <v>3.4529931198251707E-3</v>
      </c>
      <c r="J5" s="251">
        <v>127267</v>
      </c>
      <c r="K5" s="253">
        <f t="shared" ref="K5:K51" si="2">IF(J5=0,0,IF(J5="No data","No data", IF($AD5="No data","No data",J5/$AD5)))</f>
        <v>0.36499341809035712</v>
      </c>
      <c r="L5" s="251">
        <v>10076</v>
      </c>
      <c r="M5" s="253">
        <f t="shared" ref="M5:M51" si="3">IF(L5=0,0,IF(L5="No data","No data", IF($AD5="No data","No data",L5/$AD5)))</f>
        <v>2.8897307869899021E-2</v>
      </c>
      <c r="N5" s="251">
        <v>5745</v>
      </c>
      <c r="O5" s="253">
        <f t="shared" ref="O5:O51" si="4">IF(N5=0,0,IF(N5="No data","No data", IF($AD5="No data","No data",N5/$AD5)))</f>
        <v>1.647628361577708E-2</v>
      </c>
      <c r="P5" s="251">
        <v>13402</v>
      </c>
      <c r="Q5" s="253">
        <f t="shared" ref="Q5:Q51" si="5">IF(P5=0,0,IF(P5="No data","No data", IF($AD5="No data","No data",P5/$AD5)))</f>
        <v>3.8436057966691806E-2</v>
      </c>
      <c r="R5" s="251">
        <v>118</v>
      </c>
      <c r="S5" s="253">
        <f t="shared" ref="S5:S51" si="6">IF(R5=0,0,IF(R5="No data","No data", IF($AD5="No data","No data",R5/$AD5)))</f>
        <v>3.3841626921874595E-4</v>
      </c>
      <c r="T5" s="251">
        <v>90023</v>
      </c>
      <c r="U5" s="253">
        <f t="shared" ref="U5:U51" si="7">IF(T5=0,0,IF(T5="No data","No data", IF($AD5="No data","No data",T5/$AD5)))</f>
        <v>0.25818006613456923</v>
      </c>
      <c r="V5" s="251">
        <v>63290</v>
      </c>
      <c r="W5" s="253">
        <f t="shared" ref="W5:W51" si="8">IF(V5=0,0,IF(V5="No data","No data", IF($AD5="No data","No data",V5/$AD5)))</f>
        <v>0.18151157354961384</v>
      </c>
      <c r="X5" s="251">
        <v>346947</v>
      </c>
      <c r="Y5" s="253">
        <f t="shared" ref="Y5:Y51" si="9">IF(X5=0,0,IF(X5="No data","No data", IF($AD5="No data","No data",X5/$AD5)))</f>
        <v>0.99502126573420557</v>
      </c>
      <c r="Z5" s="251">
        <v>303008</v>
      </c>
      <c r="AA5" s="253">
        <f t="shared" ref="AA5:AA51" si="10">IF(Z5=0,0,IF(Z5="No data","No data", IF($AD5="No data","No data",Z5/$AD5)))</f>
        <v>0.86900709240198115</v>
      </c>
      <c r="AB5" s="328">
        <v>2.6</v>
      </c>
      <c r="AC5" s="255">
        <v>20</v>
      </c>
      <c r="AD5" s="251">
        <v>348683</v>
      </c>
      <c r="AE5" s="251">
        <v>666203</v>
      </c>
      <c r="AF5" s="250"/>
      <c r="AH5" s="380"/>
      <c r="AI5" s="381"/>
      <c r="AJ5" s="251"/>
      <c r="AK5" s="382"/>
      <c r="AL5" s="251"/>
      <c r="AM5" s="382"/>
      <c r="AN5" s="251"/>
      <c r="AO5" s="382"/>
      <c r="AP5" s="251"/>
      <c r="AQ5" s="382"/>
      <c r="AR5" s="251"/>
      <c r="AS5" s="382"/>
      <c r="AT5" s="251"/>
      <c r="AU5" s="382"/>
      <c r="AV5" s="251"/>
      <c r="AW5" s="382"/>
      <c r="AX5" s="251"/>
      <c r="AY5" s="382"/>
      <c r="AZ5" s="251"/>
      <c r="BA5" s="382"/>
      <c r="BB5" s="251"/>
      <c r="BC5" s="382"/>
      <c r="BD5" s="251"/>
      <c r="BE5" s="382"/>
      <c r="BF5" s="255"/>
    </row>
    <row r="6" spans="1:58" ht="14.1">
      <c r="A6" s="174" t="s">
        <v>66</v>
      </c>
      <c r="B6" s="175" t="s">
        <v>67</v>
      </c>
      <c r="C6" s="147">
        <v>875.68899999999996</v>
      </c>
      <c r="D6" s="147">
        <v>436.19299999999998</v>
      </c>
      <c r="E6" s="248">
        <v>0.5</v>
      </c>
      <c r="F6" s="392">
        <v>227</v>
      </c>
      <c r="G6" s="393">
        <f t="shared" si="0"/>
        <v>5.2002675732390111E-4</v>
      </c>
      <c r="H6" s="392">
        <v>236783</v>
      </c>
      <c r="I6" s="393">
        <f t="shared" si="1"/>
        <v>0.54243830695782058</v>
      </c>
      <c r="J6" s="251">
        <v>436297</v>
      </c>
      <c r="K6" s="253">
        <f t="shared" si="2"/>
        <v>0.99949830017685493</v>
      </c>
      <c r="L6" s="251">
        <v>0</v>
      </c>
      <c r="M6" s="253">
        <f t="shared" si="3"/>
        <v>0</v>
      </c>
      <c r="N6" s="251">
        <v>62</v>
      </c>
      <c r="O6" s="253">
        <f t="shared" si="4"/>
        <v>1.420337398858232E-4</v>
      </c>
      <c r="P6" s="251">
        <v>0</v>
      </c>
      <c r="Q6" s="253">
        <f t="shared" si="5"/>
        <v>0</v>
      </c>
      <c r="R6" s="251">
        <v>3194</v>
      </c>
      <c r="S6" s="253">
        <f t="shared" si="6"/>
        <v>7.3170284708922468E-3</v>
      </c>
      <c r="T6" s="251">
        <v>0</v>
      </c>
      <c r="U6" s="253">
        <f t="shared" si="7"/>
        <v>0</v>
      </c>
      <c r="V6" s="251">
        <v>89724</v>
      </c>
      <c r="W6" s="253">
        <f t="shared" si="8"/>
        <v>0.20554573028250969</v>
      </c>
      <c r="X6" s="251">
        <v>436297</v>
      </c>
      <c r="Y6" s="253">
        <f t="shared" si="9"/>
        <v>0.99949830017685493</v>
      </c>
      <c r="Z6" s="251">
        <v>427992</v>
      </c>
      <c r="AA6" s="253">
        <f t="shared" si="10"/>
        <v>0.98047265163247166</v>
      </c>
      <c r="AB6" s="328">
        <v>4.5999999999999996</v>
      </c>
      <c r="AC6" s="255">
        <v>0</v>
      </c>
      <c r="AD6" s="251">
        <v>436516</v>
      </c>
      <c r="AE6" s="251">
        <v>876801</v>
      </c>
      <c r="AF6" s="250"/>
      <c r="AH6" s="380"/>
      <c r="AI6" s="381"/>
      <c r="AJ6" s="251"/>
      <c r="AK6" s="382"/>
      <c r="AL6" s="251"/>
      <c r="AM6" s="382"/>
      <c r="AN6" s="251"/>
      <c r="AO6" s="382"/>
      <c r="AP6" s="251"/>
      <c r="AQ6" s="382"/>
      <c r="AR6" s="251"/>
      <c r="AS6" s="382"/>
      <c r="AT6" s="251"/>
      <c r="AU6" s="382"/>
      <c r="AV6" s="251"/>
      <c r="AW6" s="382"/>
      <c r="AX6" s="251"/>
      <c r="AY6" s="382"/>
      <c r="AZ6" s="251"/>
      <c r="BA6" s="382"/>
      <c r="BB6" s="251"/>
      <c r="BC6" s="382"/>
      <c r="BD6" s="251"/>
      <c r="BE6" s="382"/>
      <c r="BF6" s="255"/>
    </row>
    <row r="7" spans="1:58" ht="15" customHeight="1">
      <c r="A7" s="174" t="s">
        <v>68</v>
      </c>
      <c r="B7" s="175" t="s">
        <v>69</v>
      </c>
      <c r="C7" s="147" t="s">
        <v>199</v>
      </c>
      <c r="D7" s="147">
        <v>882.49900000000002</v>
      </c>
      <c r="E7" s="248">
        <v>0.53</v>
      </c>
      <c r="F7" s="392">
        <v>0</v>
      </c>
      <c r="G7" s="393">
        <f t="shared" si="0"/>
        <v>0</v>
      </c>
      <c r="H7" s="392">
        <v>37470</v>
      </c>
      <c r="I7" s="393">
        <f t="shared" si="1"/>
        <v>4.2465515893118817E-2</v>
      </c>
      <c r="J7" s="251">
        <v>60102</v>
      </c>
      <c r="K7" s="253">
        <f t="shared" si="2"/>
        <v>6.8114823491012208E-2</v>
      </c>
      <c r="L7" s="251">
        <v>0</v>
      </c>
      <c r="M7" s="253">
        <f t="shared" si="3"/>
        <v>0</v>
      </c>
      <c r="N7" s="251">
        <v>7054</v>
      </c>
      <c r="O7" s="253">
        <f t="shared" si="4"/>
        <v>7.9944421966922918E-3</v>
      </c>
      <c r="P7" s="251">
        <v>872855</v>
      </c>
      <c r="Q7" s="253">
        <f t="shared" si="5"/>
        <v>0.98922438950862623</v>
      </c>
      <c r="R7" s="251">
        <v>34337</v>
      </c>
      <c r="S7" s="253">
        <f t="shared" si="6"/>
        <v>3.8914823037684038E-2</v>
      </c>
      <c r="T7" s="251">
        <v>390604</v>
      </c>
      <c r="U7" s="253">
        <f t="shared" si="7"/>
        <v>0.44267948678718394</v>
      </c>
      <c r="V7" s="251">
        <v>754951</v>
      </c>
      <c r="W7" s="253">
        <f t="shared" si="8"/>
        <v>0.85560137947760728</v>
      </c>
      <c r="X7" s="251">
        <v>878234</v>
      </c>
      <c r="Y7" s="253">
        <f t="shared" si="9"/>
        <v>0.99532052001273852</v>
      </c>
      <c r="Z7" s="251">
        <v>878234</v>
      </c>
      <c r="AA7" s="253">
        <f t="shared" si="10"/>
        <v>0.99532052001273852</v>
      </c>
      <c r="AB7" s="328">
        <v>7.6</v>
      </c>
      <c r="AC7" s="255">
        <v>5</v>
      </c>
      <c r="AD7" s="251">
        <v>882363</v>
      </c>
      <c r="AE7" s="251">
        <v>1669957</v>
      </c>
      <c r="AF7" s="250"/>
      <c r="AH7" s="380"/>
      <c r="AI7" s="381"/>
      <c r="AJ7" s="251"/>
      <c r="AK7" s="382"/>
      <c r="AL7" s="251"/>
      <c r="AM7" s="382"/>
      <c r="AN7" s="251"/>
      <c r="AO7" s="382"/>
      <c r="AP7" s="251"/>
      <c r="AQ7" s="382"/>
      <c r="AR7" s="251"/>
      <c r="AS7" s="382"/>
      <c r="AT7" s="251"/>
      <c r="AU7" s="382"/>
      <c r="AV7" s="251"/>
      <c r="AW7" s="382"/>
      <c r="AX7" s="251"/>
      <c r="AY7" s="382"/>
      <c r="AZ7" s="251"/>
      <c r="BA7" s="382"/>
      <c r="BB7" s="251"/>
      <c r="BC7" s="382"/>
      <c r="BD7" s="251"/>
      <c r="BE7" s="382"/>
      <c r="BF7" s="255"/>
    </row>
    <row r="8" spans="1:58" ht="15" customHeight="1">
      <c r="A8" s="174" t="s">
        <v>70</v>
      </c>
      <c r="B8" s="175" t="s">
        <v>71</v>
      </c>
      <c r="C8" s="147">
        <v>893.68100000000004</v>
      </c>
      <c r="D8" s="147">
        <v>455.73700000000002</v>
      </c>
      <c r="E8" s="248">
        <v>0.51</v>
      </c>
      <c r="F8" s="392">
        <v>100</v>
      </c>
      <c r="G8" s="393">
        <f t="shared" si="0"/>
        <v>2.1951246282007661E-4</v>
      </c>
      <c r="H8" s="392">
        <v>0</v>
      </c>
      <c r="I8" s="393">
        <f t="shared" si="1"/>
        <v>0</v>
      </c>
      <c r="J8" s="251">
        <v>0</v>
      </c>
      <c r="K8" s="253">
        <f t="shared" si="2"/>
        <v>0</v>
      </c>
      <c r="L8" s="251">
        <v>0</v>
      </c>
      <c r="M8" s="253">
        <f t="shared" si="3"/>
        <v>0</v>
      </c>
      <c r="N8" s="251">
        <v>26111</v>
      </c>
      <c r="O8" s="253">
        <f t="shared" si="4"/>
        <v>5.7316899166950201E-2</v>
      </c>
      <c r="P8" s="251">
        <v>411708</v>
      </c>
      <c r="Q8" s="253">
        <f t="shared" si="5"/>
        <v>0.90375037042728101</v>
      </c>
      <c r="R8" s="251">
        <v>306103</v>
      </c>
      <c r="S8" s="253">
        <f t="shared" si="6"/>
        <v>0.67193423406613906</v>
      </c>
      <c r="T8" s="251">
        <v>411565</v>
      </c>
      <c r="U8" s="253">
        <f t="shared" si="7"/>
        <v>0.90343646760544827</v>
      </c>
      <c r="V8" s="251">
        <v>278336</v>
      </c>
      <c r="W8" s="253">
        <f t="shared" si="8"/>
        <v>0.61098220851488838</v>
      </c>
      <c r="X8" s="251">
        <v>448666</v>
      </c>
      <c r="Y8" s="253">
        <f t="shared" si="9"/>
        <v>0.98487778643632495</v>
      </c>
      <c r="Z8" s="251">
        <v>448666</v>
      </c>
      <c r="AA8" s="253">
        <f t="shared" si="10"/>
        <v>0.98487778643632495</v>
      </c>
      <c r="AB8" s="328">
        <v>7</v>
      </c>
      <c r="AC8" s="255">
        <v>4</v>
      </c>
      <c r="AD8" s="251">
        <v>455555</v>
      </c>
      <c r="AE8" s="251">
        <v>893115</v>
      </c>
      <c r="AF8" s="250"/>
      <c r="AH8" s="380"/>
      <c r="AI8" s="381"/>
      <c r="AJ8" s="251"/>
      <c r="AK8" s="382"/>
      <c r="AL8" s="251"/>
      <c r="AM8" s="382"/>
      <c r="AN8" s="251"/>
      <c r="AO8" s="382"/>
      <c r="AP8" s="251"/>
      <c r="AQ8" s="382"/>
      <c r="AR8" s="251"/>
      <c r="AS8" s="382"/>
      <c r="AT8" s="251"/>
      <c r="AU8" s="382"/>
      <c r="AV8" s="251"/>
      <c r="AW8" s="382"/>
      <c r="AX8" s="251"/>
      <c r="AY8" s="382"/>
      <c r="AZ8" s="251"/>
      <c r="BA8" s="382"/>
      <c r="BB8" s="251"/>
      <c r="BC8" s="382"/>
      <c r="BD8" s="251"/>
      <c r="BE8" s="382"/>
      <c r="BF8" s="255"/>
    </row>
    <row r="9" spans="1:58" ht="15" customHeight="1">
      <c r="A9" s="174" t="s">
        <v>72</v>
      </c>
      <c r="B9" s="175" t="s">
        <v>73</v>
      </c>
      <c r="C9" s="147">
        <v>454480</v>
      </c>
      <c r="D9" s="147">
        <v>226.83500000000001</v>
      </c>
      <c r="E9" s="248">
        <v>0.5</v>
      </c>
      <c r="F9" s="392">
        <v>2156</v>
      </c>
      <c r="G9" s="393">
        <f t="shared" si="0"/>
        <v>9.4840517487869997E-3</v>
      </c>
      <c r="H9" s="392">
        <v>0</v>
      </c>
      <c r="I9" s="393">
        <f t="shared" si="1"/>
        <v>0</v>
      </c>
      <c r="J9" s="251">
        <v>135224</v>
      </c>
      <c r="K9" s="253">
        <f t="shared" si="2"/>
        <v>0.59483831803245513</v>
      </c>
      <c r="L9" s="251">
        <v>13484</v>
      </c>
      <c r="M9" s="253">
        <f t="shared" si="3"/>
        <v>5.9314913627385862E-2</v>
      </c>
      <c r="N9" s="251">
        <v>0</v>
      </c>
      <c r="O9" s="253">
        <f t="shared" si="4"/>
        <v>0</v>
      </c>
      <c r="P9" s="251">
        <v>11679</v>
      </c>
      <c r="Q9" s="253">
        <f t="shared" si="5"/>
        <v>5.1374879579816041E-2</v>
      </c>
      <c r="R9" s="251">
        <v>0</v>
      </c>
      <c r="S9" s="253">
        <f t="shared" si="6"/>
        <v>0</v>
      </c>
      <c r="T9" s="251">
        <v>16789</v>
      </c>
      <c r="U9" s="253">
        <f t="shared" si="7"/>
        <v>7.3853313919473543E-2</v>
      </c>
      <c r="V9" s="251">
        <v>15265</v>
      </c>
      <c r="W9" s="253">
        <f t="shared" si="8"/>
        <v>6.7149373815043392E-2</v>
      </c>
      <c r="X9" s="251">
        <v>226234</v>
      </c>
      <c r="Y9" s="253">
        <f t="shared" si="9"/>
        <v>0.99518319264150201</v>
      </c>
      <c r="Z9" s="251">
        <v>220230</v>
      </c>
      <c r="AA9" s="253">
        <f t="shared" si="10"/>
        <v>0.96877213202011181</v>
      </c>
      <c r="AB9" s="328">
        <v>4.3</v>
      </c>
      <c r="AC9" s="255">
        <v>18</v>
      </c>
      <c r="AD9" s="251">
        <v>227329</v>
      </c>
      <c r="AE9" s="251">
        <v>454726</v>
      </c>
      <c r="AF9" s="250"/>
      <c r="AH9" s="380"/>
      <c r="AI9" s="381"/>
      <c r="AJ9" s="251"/>
      <c r="AK9" s="382"/>
      <c r="AL9" s="251"/>
      <c r="AM9" s="382"/>
      <c r="AN9" s="251"/>
      <c r="AO9" s="382"/>
      <c r="AP9" s="251"/>
      <c r="AQ9" s="382"/>
      <c r="AR9" s="251"/>
      <c r="AS9" s="382"/>
      <c r="AT9" s="251"/>
      <c r="AU9" s="382"/>
      <c r="AV9" s="251"/>
      <c r="AW9" s="382"/>
      <c r="AX9" s="251"/>
      <c r="AY9" s="382"/>
      <c r="AZ9" s="251"/>
      <c r="BA9" s="382"/>
      <c r="BB9" s="251"/>
      <c r="BC9" s="382"/>
      <c r="BD9" s="251"/>
      <c r="BE9" s="382"/>
      <c r="BF9" s="255"/>
    </row>
    <row r="10" spans="1:58" ht="15" customHeight="1">
      <c r="A10" s="174" t="s">
        <v>74</v>
      </c>
      <c r="B10" s="175" t="s">
        <v>75</v>
      </c>
      <c r="C10" s="147">
        <v>608.59900000000005</v>
      </c>
      <c r="D10" s="147">
        <v>230.85</v>
      </c>
      <c r="E10" s="248">
        <v>0.38</v>
      </c>
      <c r="F10" s="392">
        <v>6579</v>
      </c>
      <c r="G10" s="393">
        <f t="shared" si="0"/>
        <v>2.8492607253293604E-2</v>
      </c>
      <c r="H10" s="392">
        <v>220800</v>
      </c>
      <c r="I10" s="393">
        <f t="shared" si="1"/>
        <v>0.95624983759343796</v>
      </c>
      <c r="J10" s="251">
        <v>228829</v>
      </c>
      <c r="K10" s="253">
        <f t="shared" si="2"/>
        <v>0.99102216524759423</v>
      </c>
      <c r="L10" s="251">
        <v>5718</v>
      </c>
      <c r="M10" s="253">
        <f t="shared" si="3"/>
        <v>2.4763752587677889E-2</v>
      </c>
      <c r="N10" s="251">
        <v>1866</v>
      </c>
      <c r="O10" s="253">
        <f t="shared" si="4"/>
        <v>8.0813505296619351E-3</v>
      </c>
      <c r="P10" s="251">
        <v>87825</v>
      </c>
      <c r="Q10" s="253">
        <f t="shared" si="5"/>
        <v>0.38035616841777031</v>
      </c>
      <c r="R10" s="251">
        <v>0</v>
      </c>
      <c r="S10" s="253">
        <f t="shared" si="6"/>
        <v>0</v>
      </c>
      <c r="T10" s="251">
        <v>69880</v>
      </c>
      <c r="U10" s="253">
        <f t="shared" si="7"/>
        <v>0.30263921490502466</v>
      </c>
      <c r="V10" s="251">
        <v>101169</v>
      </c>
      <c r="W10" s="253">
        <f t="shared" si="8"/>
        <v>0.43814691947233025</v>
      </c>
      <c r="X10" s="251">
        <v>228829</v>
      </c>
      <c r="Y10" s="253">
        <f t="shared" si="9"/>
        <v>0.99102216524759423</v>
      </c>
      <c r="Z10" s="251">
        <v>8036</v>
      </c>
      <c r="AA10" s="253">
        <f t="shared" si="10"/>
        <v>3.4802643545746678E-2</v>
      </c>
      <c r="AB10" s="328">
        <v>14.7</v>
      </c>
      <c r="AC10" s="255">
        <v>4</v>
      </c>
      <c r="AD10" s="251">
        <v>230902</v>
      </c>
      <c r="AE10" s="251">
        <v>608769</v>
      </c>
      <c r="AF10" s="250"/>
      <c r="AH10" s="380"/>
      <c r="AI10" s="381"/>
      <c r="AJ10" s="251"/>
      <c r="AK10" s="382"/>
      <c r="AL10" s="251"/>
      <c r="AM10" s="382"/>
      <c r="AN10" s="251"/>
      <c r="AO10" s="382"/>
      <c r="AP10" s="251"/>
      <c r="AQ10" s="382"/>
      <c r="AR10" s="251"/>
      <c r="AS10" s="382"/>
      <c r="AT10" s="251"/>
      <c r="AU10" s="382"/>
      <c r="AV10" s="251"/>
      <c r="AW10" s="382"/>
      <c r="AX10" s="251"/>
      <c r="AY10" s="382"/>
      <c r="AZ10" s="251"/>
      <c r="BA10" s="382"/>
      <c r="BB10" s="251"/>
      <c r="BC10" s="382"/>
      <c r="BD10" s="251"/>
      <c r="BE10" s="382"/>
      <c r="BF10" s="255"/>
    </row>
    <row r="11" spans="1:58" ht="15" customHeight="1">
      <c r="A11" s="174" t="s">
        <v>76</v>
      </c>
      <c r="B11" s="175" t="s">
        <v>77</v>
      </c>
      <c r="C11" s="147">
        <v>841.35299999999995</v>
      </c>
      <c r="D11" s="147">
        <v>460.36200000000002</v>
      </c>
      <c r="E11" s="248">
        <v>0.55000000000000004</v>
      </c>
      <c r="F11" s="392">
        <v>250300</v>
      </c>
      <c r="G11" s="393">
        <f t="shared" si="0"/>
        <v>0.54407839250158685</v>
      </c>
      <c r="H11" s="392">
        <v>451705</v>
      </c>
      <c r="I11" s="393">
        <f t="shared" si="1"/>
        <v>0.98187347297215044</v>
      </c>
      <c r="J11" s="251">
        <v>292789</v>
      </c>
      <c r="K11" s="253">
        <f t="shared" si="2"/>
        <v>0.6364369495091774</v>
      </c>
      <c r="L11" s="251">
        <v>459023</v>
      </c>
      <c r="M11" s="253">
        <f t="shared" si="3"/>
        <v>0.9977806470685413</v>
      </c>
      <c r="N11" s="251">
        <v>24831</v>
      </c>
      <c r="O11" s="253">
        <f t="shared" si="4"/>
        <v>5.3975271930510993E-2</v>
      </c>
      <c r="P11" s="251">
        <v>302187</v>
      </c>
      <c r="Q11" s="253">
        <f t="shared" si="5"/>
        <v>0.65686543026319222</v>
      </c>
      <c r="R11" s="251">
        <v>0</v>
      </c>
      <c r="S11" s="253">
        <f t="shared" si="6"/>
        <v>0</v>
      </c>
      <c r="T11" s="251">
        <v>459325</v>
      </c>
      <c r="U11" s="253">
        <f t="shared" si="7"/>
        <v>0.99843710601594626</v>
      </c>
      <c r="V11" s="251">
        <v>457967</v>
      </c>
      <c r="W11" s="253">
        <f t="shared" si="8"/>
        <v>0.99548521445774751</v>
      </c>
      <c r="X11" s="251">
        <v>459461</v>
      </c>
      <c r="Y11" s="253">
        <f t="shared" si="9"/>
        <v>0.99873272991279094</v>
      </c>
      <c r="Z11" s="251">
        <v>81864</v>
      </c>
      <c r="AA11" s="253">
        <f t="shared" si="10"/>
        <v>0.17794819625948821</v>
      </c>
      <c r="AB11" s="328">
        <v>4.0999999999999996</v>
      </c>
      <c r="AC11" s="255">
        <v>29</v>
      </c>
      <c r="AD11" s="251">
        <v>460044</v>
      </c>
      <c r="AE11" s="251">
        <v>841488</v>
      </c>
      <c r="AF11" s="250"/>
      <c r="AH11" s="380"/>
      <c r="AI11" s="381"/>
      <c r="AJ11" s="251"/>
      <c r="AK11" s="382"/>
      <c r="AL11" s="251"/>
      <c r="AM11" s="382"/>
      <c r="AN11" s="251"/>
      <c r="AO11" s="382"/>
      <c r="AP11" s="251"/>
      <c r="AQ11" s="382"/>
      <c r="AR11" s="251"/>
      <c r="AS11" s="382"/>
      <c r="AT11" s="251"/>
      <c r="AU11" s="382"/>
      <c r="AV11" s="251"/>
      <c r="AW11" s="382"/>
      <c r="AX11" s="251"/>
      <c r="AY11" s="382"/>
      <c r="AZ11" s="251"/>
      <c r="BA11" s="382"/>
      <c r="BB11" s="251"/>
      <c r="BC11" s="382"/>
      <c r="BD11" s="251"/>
      <c r="BE11" s="382"/>
      <c r="BF11" s="255"/>
    </row>
    <row r="12" spans="1:58" ht="15" customHeight="1">
      <c r="A12" s="174" t="s">
        <v>78</v>
      </c>
      <c r="B12" s="175" t="s">
        <v>79</v>
      </c>
      <c r="C12" s="147" t="s">
        <v>200</v>
      </c>
      <c r="D12" s="147">
        <v>594.36599999999999</v>
      </c>
      <c r="E12" s="248">
        <v>0.53</v>
      </c>
      <c r="F12" s="392">
        <v>15666</v>
      </c>
      <c r="G12" s="393">
        <f t="shared" si="0"/>
        <v>2.63722722475014E-2</v>
      </c>
      <c r="H12" s="392">
        <v>6473</v>
      </c>
      <c r="I12" s="393">
        <f t="shared" si="1"/>
        <v>1.0896701025027229E-2</v>
      </c>
      <c r="J12" s="251">
        <v>460981</v>
      </c>
      <c r="K12" s="253">
        <f t="shared" si="2"/>
        <v>0.77601917738576809</v>
      </c>
      <c r="L12" s="251">
        <v>0</v>
      </c>
      <c r="M12" s="253">
        <f t="shared" si="3"/>
        <v>0</v>
      </c>
      <c r="N12" s="251">
        <v>88138</v>
      </c>
      <c r="O12" s="253">
        <f t="shared" si="4"/>
        <v>0.14837222847888923</v>
      </c>
      <c r="P12" s="251">
        <v>568367</v>
      </c>
      <c r="Q12" s="253">
        <f t="shared" si="5"/>
        <v>0.95679364614423779</v>
      </c>
      <c r="R12" s="251">
        <v>280784</v>
      </c>
      <c r="S12" s="253">
        <f t="shared" si="6"/>
        <v>0.47267407702939063</v>
      </c>
      <c r="T12" s="251">
        <v>516593</v>
      </c>
      <c r="U12" s="253">
        <f t="shared" si="7"/>
        <v>0.86963687202562823</v>
      </c>
      <c r="V12" s="251">
        <v>472365</v>
      </c>
      <c r="W12" s="253">
        <f t="shared" si="8"/>
        <v>0.79518309588861225</v>
      </c>
      <c r="X12" s="251">
        <v>592340</v>
      </c>
      <c r="Y12" s="253">
        <f t="shared" si="9"/>
        <v>0.9971499899837214</v>
      </c>
      <c r="Z12" s="251">
        <v>592340</v>
      </c>
      <c r="AA12" s="253">
        <f t="shared" si="10"/>
        <v>0.9971499899837214</v>
      </c>
      <c r="AB12" s="328">
        <v>5.5</v>
      </c>
      <c r="AC12" s="255">
        <v>5</v>
      </c>
      <c r="AD12" s="251">
        <v>594033</v>
      </c>
      <c r="AE12" s="251">
        <v>1130753</v>
      </c>
      <c r="AF12" s="250"/>
      <c r="AH12" s="380"/>
      <c r="AI12" s="381"/>
      <c r="AJ12" s="251"/>
      <c r="AK12" s="382"/>
      <c r="AL12" s="251"/>
      <c r="AM12" s="382"/>
      <c r="AN12" s="251"/>
      <c r="AO12" s="382"/>
      <c r="AP12" s="251"/>
      <c r="AQ12" s="382"/>
      <c r="AR12" s="251"/>
      <c r="AS12" s="382"/>
      <c r="AT12" s="251"/>
      <c r="AU12" s="382"/>
      <c r="AV12" s="251"/>
      <c r="AW12" s="382"/>
      <c r="AX12" s="251"/>
      <c r="AY12" s="382"/>
      <c r="AZ12" s="251"/>
      <c r="BA12" s="382"/>
      <c r="BB12" s="251"/>
      <c r="BC12" s="382"/>
      <c r="BD12" s="251"/>
      <c r="BE12" s="382"/>
      <c r="BF12" s="255"/>
    </row>
    <row r="13" spans="1:58" ht="15" customHeight="1">
      <c r="A13" s="174" t="s">
        <v>80</v>
      </c>
      <c r="B13" s="175" t="s">
        <v>81</v>
      </c>
      <c r="C13" s="147">
        <v>268.00200000000001</v>
      </c>
      <c r="D13" s="147">
        <v>141.79599999999999</v>
      </c>
      <c r="E13" s="248">
        <v>0.53</v>
      </c>
      <c r="F13" s="392">
        <v>138775</v>
      </c>
      <c r="G13" s="393">
        <f t="shared" si="0"/>
        <v>0.97957901572691075</v>
      </c>
      <c r="H13" s="392">
        <v>36014</v>
      </c>
      <c r="I13" s="393">
        <f t="shared" si="1"/>
        <v>0.25421407798514839</v>
      </c>
      <c r="J13" s="251">
        <v>21197</v>
      </c>
      <c r="K13" s="253">
        <f t="shared" si="2"/>
        <v>0.1496244741225965</v>
      </c>
      <c r="L13" s="251">
        <v>53061</v>
      </c>
      <c r="M13" s="253">
        <f t="shared" si="3"/>
        <v>0.37454471016743374</v>
      </c>
      <c r="N13" s="251">
        <v>7285</v>
      </c>
      <c r="O13" s="253">
        <f t="shared" si="4"/>
        <v>5.1423045430160658E-2</v>
      </c>
      <c r="P13" s="251">
        <v>69621</v>
      </c>
      <c r="Q13" s="253">
        <f t="shared" si="5"/>
        <v>0.49143772764491628</v>
      </c>
      <c r="R13" s="251">
        <v>0</v>
      </c>
      <c r="S13" s="253">
        <f t="shared" si="6"/>
        <v>0</v>
      </c>
      <c r="T13" s="251">
        <v>134026</v>
      </c>
      <c r="U13" s="253">
        <f t="shared" si="7"/>
        <v>0.94605697828726321</v>
      </c>
      <c r="V13" s="251">
        <v>126242</v>
      </c>
      <c r="W13" s="253">
        <f t="shared" si="8"/>
        <v>0.89111161306717113</v>
      </c>
      <c r="X13" s="251">
        <v>141211</v>
      </c>
      <c r="Y13" s="253">
        <f t="shared" si="9"/>
        <v>0.99677414800801878</v>
      </c>
      <c r="Z13" s="251">
        <v>23914</v>
      </c>
      <c r="AA13" s="253">
        <f t="shared" si="10"/>
        <v>0.16880311714713273</v>
      </c>
      <c r="AB13" s="328">
        <v>13.2</v>
      </c>
      <c r="AC13" s="255">
        <v>24</v>
      </c>
      <c r="AD13" s="251">
        <v>141668</v>
      </c>
      <c r="AE13" s="251">
        <v>267709</v>
      </c>
      <c r="AF13" s="250"/>
      <c r="AH13" s="380"/>
      <c r="AI13" s="381"/>
      <c r="AJ13" s="251"/>
      <c r="AK13" s="382"/>
      <c r="AL13" s="251"/>
      <c r="AM13" s="382"/>
      <c r="AN13" s="251"/>
      <c r="AO13" s="382"/>
      <c r="AP13" s="251"/>
      <c r="AQ13" s="382"/>
      <c r="AR13" s="251"/>
      <c r="AS13" s="382"/>
      <c r="AT13" s="251"/>
      <c r="AU13" s="382"/>
      <c r="AV13" s="251"/>
      <c r="AW13" s="382"/>
      <c r="AX13" s="251"/>
      <c r="AY13" s="382"/>
      <c r="AZ13" s="251"/>
      <c r="BA13" s="382"/>
      <c r="BB13" s="251"/>
      <c r="BC13" s="382"/>
      <c r="BD13" s="251"/>
      <c r="BE13" s="382"/>
      <c r="BF13" s="255"/>
    </row>
    <row r="14" spans="1:58" ht="15" customHeight="1">
      <c r="A14" s="174" t="s">
        <v>82</v>
      </c>
      <c r="B14" s="175" t="s">
        <v>83</v>
      </c>
      <c r="C14" s="147" t="s">
        <v>201</v>
      </c>
      <c r="D14" s="147">
        <v>494.149</v>
      </c>
      <c r="E14" s="248">
        <v>0.44</v>
      </c>
      <c r="F14" s="392">
        <v>162985</v>
      </c>
      <c r="G14" s="393">
        <f t="shared" si="0"/>
        <v>0.33003337086205359</v>
      </c>
      <c r="H14" s="392">
        <v>447610</v>
      </c>
      <c r="I14" s="393">
        <f t="shared" si="1"/>
        <v>0.90637934246442198</v>
      </c>
      <c r="J14" s="251">
        <v>478160</v>
      </c>
      <c r="K14" s="253">
        <f t="shared" si="2"/>
        <v>0.96824098298248029</v>
      </c>
      <c r="L14" s="251">
        <v>0</v>
      </c>
      <c r="M14" s="253">
        <f t="shared" si="3"/>
        <v>0</v>
      </c>
      <c r="N14" s="251">
        <v>6245</v>
      </c>
      <c r="O14" s="253">
        <f t="shared" si="4"/>
        <v>1.2645693781842039E-2</v>
      </c>
      <c r="P14" s="251">
        <v>136766</v>
      </c>
      <c r="Q14" s="253">
        <f t="shared" si="5"/>
        <v>0.27694170628781556</v>
      </c>
      <c r="R14" s="251">
        <v>147</v>
      </c>
      <c r="S14" s="253">
        <f t="shared" si="6"/>
        <v>2.9766484962862765E-4</v>
      </c>
      <c r="T14" s="251">
        <v>205121</v>
      </c>
      <c r="U14" s="253">
        <f t="shared" si="7"/>
        <v>0.41535586136512748</v>
      </c>
      <c r="V14" s="251">
        <v>12251</v>
      </c>
      <c r="W14" s="253">
        <f t="shared" si="8"/>
        <v>2.4807429066668826E-2</v>
      </c>
      <c r="X14" s="251">
        <v>491349</v>
      </c>
      <c r="Y14" s="253">
        <f t="shared" si="9"/>
        <v>0.99494779728011273</v>
      </c>
      <c r="Z14" s="251">
        <v>258039</v>
      </c>
      <c r="AA14" s="253">
        <f t="shared" si="10"/>
        <v>0.52251115736953369</v>
      </c>
      <c r="AB14" s="328">
        <v>54.8</v>
      </c>
      <c r="AC14" s="255">
        <v>5</v>
      </c>
      <c r="AD14" s="251">
        <v>493844</v>
      </c>
      <c r="AE14" s="251">
        <v>1117384</v>
      </c>
      <c r="AF14" s="250"/>
      <c r="AH14" s="380"/>
      <c r="AI14" s="381"/>
      <c r="AJ14" s="251"/>
      <c r="AK14" s="382"/>
      <c r="AL14" s="251"/>
      <c r="AM14" s="382"/>
      <c r="AN14" s="251"/>
      <c r="AO14" s="382"/>
      <c r="AP14" s="251"/>
      <c r="AQ14" s="382"/>
      <c r="AR14" s="251"/>
      <c r="AS14" s="382"/>
      <c r="AT14" s="251"/>
      <c r="AU14" s="382"/>
      <c r="AV14" s="251"/>
      <c r="AW14" s="382"/>
      <c r="AX14" s="251"/>
      <c r="AY14" s="382"/>
      <c r="AZ14" s="251"/>
      <c r="BA14" s="382"/>
      <c r="BB14" s="251"/>
      <c r="BC14" s="382"/>
      <c r="BD14" s="251"/>
      <c r="BE14" s="382"/>
      <c r="BF14" s="255"/>
    </row>
    <row r="15" spans="1:58" ht="15" customHeight="1">
      <c r="A15" s="174" t="s">
        <v>84</v>
      </c>
      <c r="B15" s="175" t="s">
        <v>85</v>
      </c>
      <c r="C15" s="147" t="s">
        <v>202</v>
      </c>
      <c r="D15" s="147">
        <v>943.36599999999999</v>
      </c>
      <c r="E15" s="248">
        <v>0.51</v>
      </c>
      <c r="F15" s="392">
        <v>2182</v>
      </c>
      <c r="G15" s="393">
        <f t="shared" si="0"/>
        <v>2.3166039562754273E-3</v>
      </c>
      <c r="H15" s="392">
        <v>28388</v>
      </c>
      <c r="I15" s="393">
        <f t="shared" si="1"/>
        <v>3.0139208575044377E-2</v>
      </c>
      <c r="J15" s="251">
        <v>413872</v>
      </c>
      <c r="K15" s="253">
        <f t="shared" si="2"/>
        <v>0.43940307634813186</v>
      </c>
      <c r="L15" s="251">
        <v>0</v>
      </c>
      <c r="M15" s="253">
        <f t="shared" si="3"/>
        <v>0</v>
      </c>
      <c r="N15" s="251">
        <v>29522</v>
      </c>
      <c r="O15" s="253">
        <f t="shared" si="4"/>
        <v>3.1343163151770471E-2</v>
      </c>
      <c r="P15" s="251">
        <v>849296</v>
      </c>
      <c r="Q15" s="253">
        <f t="shared" si="5"/>
        <v>0.90168765978409504</v>
      </c>
      <c r="R15" s="251">
        <v>269022</v>
      </c>
      <c r="S15" s="253">
        <f t="shared" si="6"/>
        <v>0.28561752040564986</v>
      </c>
      <c r="T15" s="251">
        <v>410329</v>
      </c>
      <c r="U15" s="253">
        <f t="shared" si="7"/>
        <v>0.43564151456211725</v>
      </c>
      <c r="V15" s="251">
        <v>831912</v>
      </c>
      <c r="W15" s="253">
        <f t="shared" si="8"/>
        <v>0.88323126969431864</v>
      </c>
      <c r="X15" s="251">
        <v>944784</v>
      </c>
      <c r="Y15" s="253">
        <f t="shared" si="9"/>
        <v>1.0030661559237963</v>
      </c>
      <c r="Z15" s="251">
        <v>944784</v>
      </c>
      <c r="AA15" s="253">
        <f t="shared" si="10"/>
        <v>1.0030661559237963</v>
      </c>
      <c r="AB15" s="328">
        <v>8.6999999999999993</v>
      </c>
      <c r="AC15" s="255">
        <v>8</v>
      </c>
      <c r="AD15" s="251">
        <v>941896</v>
      </c>
      <c r="AE15" s="251">
        <v>1866823</v>
      </c>
      <c r="AF15" s="250"/>
      <c r="AH15" s="380"/>
      <c r="AI15" s="381"/>
      <c r="AJ15" s="251"/>
      <c r="AK15" s="382"/>
      <c r="AL15" s="251"/>
      <c r="AM15" s="382"/>
      <c r="AN15" s="251"/>
      <c r="AO15" s="382"/>
      <c r="AP15" s="251"/>
      <c r="AQ15" s="382"/>
      <c r="AR15" s="251"/>
      <c r="AS15" s="382"/>
      <c r="AT15" s="251"/>
      <c r="AU15" s="382"/>
      <c r="AV15" s="251"/>
      <c r="AW15" s="382"/>
      <c r="AX15" s="251"/>
      <c r="AY15" s="382"/>
      <c r="AZ15" s="251"/>
      <c r="BA15" s="382"/>
      <c r="BB15" s="251"/>
      <c r="BC15" s="382"/>
      <c r="BD15" s="251"/>
      <c r="BE15" s="382"/>
      <c r="BF15" s="255"/>
    </row>
    <row r="16" spans="1:58" ht="15" customHeight="1">
      <c r="A16" s="174" t="s">
        <v>86</v>
      </c>
      <c r="B16" s="175" t="s">
        <v>87</v>
      </c>
      <c r="C16" s="147">
        <v>901.77700000000004</v>
      </c>
      <c r="D16" s="147">
        <v>423.34399999999999</v>
      </c>
      <c r="E16" s="248">
        <v>0.47</v>
      </c>
      <c r="F16" s="392">
        <v>0</v>
      </c>
      <c r="G16" s="393">
        <f t="shared" si="0"/>
        <v>0</v>
      </c>
      <c r="H16" s="392">
        <v>160976</v>
      </c>
      <c r="I16" s="393">
        <f t="shared" si="1"/>
        <v>0.38030258644314457</v>
      </c>
      <c r="J16" s="251">
        <v>422709</v>
      </c>
      <c r="K16" s="253">
        <f t="shared" si="2"/>
        <v>0.9986415739786999</v>
      </c>
      <c r="L16" s="251">
        <v>0</v>
      </c>
      <c r="M16" s="253">
        <f t="shared" si="3"/>
        <v>0</v>
      </c>
      <c r="N16" s="251">
        <v>7147</v>
      </c>
      <c r="O16" s="253">
        <f t="shared" si="4"/>
        <v>1.688464482475123E-2</v>
      </c>
      <c r="P16" s="251">
        <v>0</v>
      </c>
      <c r="Q16" s="253">
        <f t="shared" si="5"/>
        <v>0</v>
      </c>
      <c r="R16" s="251">
        <v>9275</v>
      </c>
      <c r="S16" s="253">
        <f t="shared" si="6"/>
        <v>2.1912002343580195E-2</v>
      </c>
      <c r="T16" s="251">
        <v>15681</v>
      </c>
      <c r="U16" s="253">
        <f t="shared" si="7"/>
        <v>3.7046049460882052E-2</v>
      </c>
      <c r="V16" s="251">
        <v>304352</v>
      </c>
      <c r="W16" s="253">
        <f t="shared" si="8"/>
        <v>0.7190255242343202</v>
      </c>
      <c r="X16" s="251">
        <v>422709</v>
      </c>
      <c r="Y16" s="253">
        <f t="shared" si="9"/>
        <v>0.9986415739786999</v>
      </c>
      <c r="Z16" s="251">
        <v>422709</v>
      </c>
      <c r="AA16" s="253">
        <f t="shared" si="10"/>
        <v>0.9986415739786999</v>
      </c>
      <c r="AB16" s="328">
        <v>9.6</v>
      </c>
      <c r="AC16" s="255">
        <v>2</v>
      </c>
      <c r="AD16" s="251">
        <v>423284</v>
      </c>
      <c r="AE16" s="251">
        <v>900679</v>
      </c>
      <c r="AF16" s="250"/>
      <c r="AH16" s="380"/>
      <c r="AI16" s="381"/>
      <c r="AJ16" s="251"/>
      <c r="AK16" s="382"/>
      <c r="AL16" s="251"/>
      <c r="AM16" s="382"/>
      <c r="AN16" s="251"/>
      <c r="AO16" s="382"/>
      <c r="AP16" s="251"/>
      <c r="AQ16" s="382"/>
      <c r="AR16" s="251"/>
      <c r="AS16" s="382"/>
      <c r="AT16" s="251"/>
      <c r="AU16" s="382"/>
      <c r="AV16" s="251"/>
      <c r="AW16" s="382"/>
      <c r="AX16" s="251"/>
      <c r="AY16" s="382"/>
      <c r="AZ16" s="251"/>
      <c r="BA16" s="382"/>
      <c r="BB16" s="251"/>
      <c r="BC16" s="382"/>
      <c r="BD16" s="251"/>
      <c r="BE16" s="382"/>
      <c r="BF16" s="255"/>
    </row>
    <row r="17" spans="1:58" ht="15" customHeight="1">
      <c r="A17" s="174" t="s">
        <v>88</v>
      </c>
      <c r="B17" s="175" t="s">
        <v>89</v>
      </c>
      <c r="C17" s="147" t="s">
        <v>203</v>
      </c>
      <c r="D17" s="147">
        <v>874.33799999999997</v>
      </c>
      <c r="E17" s="248">
        <v>0.36</v>
      </c>
      <c r="F17" s="392">
        <v>2970</v>
      </c>
      <c r="G17" s="393">
        <f t="shared" si="0"/>
        <v>3.3895906470123669E-3</v>
      </c>
      <c r="H17" s="392">
        <v>789021</v>
      </c>
      <c r="I17" s="393">
        <f t="shared" si="1"/>
        <v>0.90049097706947634</v>
      </c>
      <c r="J17" s="251">
        <v>868452</v>
      </c>
      <c r="K17" s="253">
        <f t="shared" si="2"/>
        <v>0.99114369581790707</v>
      </c>
      <c r="L17" s="251">
        <v>0</v>
      </c>
      <c r="M17" s="253">
        <f t="shared" si="3"/>
        <v>0</v>
      </c>
      <c r="N17" s="251">
        <v>878</v>
      </c>
      <c r="O17" s="253">
        <f t="shared" si="4"/>
        <v>1.0020406020460801E-3</v>
      </c>
      <c r="P17" s="251">
        <v>11501</v>
      </c>
      <c r="Q17" s="253">
        <f t="shared" si="5"/>
        <v>1.312581886575395E-2</v>
      </c>
      <c r="R17" s="251">
        <v>0</v>
      </c>
      <c r="S17" s="253">
        <f t="shared" si="6"/>
        <v>0</v>
      </c>
      <c r="T17" s="251">
        <v>278834</v>
      </c>
      <c r="U17" s="253">
        <f t="shared" si="7"/>
        <v>0.31822663921516708</v>
      </c>
      <c r="V17" s="251">
        <v>32692</v>
      </c>
      <c r="W17" s="253">
        <f t="shared" si="8"/>
        <v>3.7310605196002794E-2</v>
      </c>
      <c r="X17" s="251">
        <v>868452</v>
      </c>
      <c r="Y17" s="253">
        <f t="shared" si="9"/>
        <v>0.99114369581790707</v>
      </c>
      <c r="Z17" s="251">
        <v>671189</v>
      </c>
      <c r="AA17" s="253">
        <f t="shared" si="10"/>
        <v>0.76601210665911901</v>
      </c>
      <c r="AB17" s="328">
        <v>62.4</v>
      </c>
      <c r="AC17" s="255">
        <v>8</v>
      </c>
      <c r="AD17" s="251">
        <v>876212</v>
      </c>
      <c r="AE17" s="251">
        <v>2420473</v>
      </c>
      <c r="AF17" s="250"/>
      <c r="AH17" s="380"/>
      <c r="AI17" s="381"/>
      <c r="AJ17" s="251"/>
      <c r="AK17" s="382"/>
      <c r="AL17" s="251"/>
      <c r="AM17" s="382"/>
      <c r="AN17" s="251"/>
      <c r="AO17" s="382"/>
      <c r="AP17" s="251"/>
      <c r="AQ17" s="382"/>
      <c r="AR17" s="251"/>
      <c r="AS17" s="382"/>
      <c r="AT17" s="251"/>
      <c r="AU17" s="382"/>
      <c r="AV17" s="251"/>
      <c r="AW17" s="382"/>
      <c r="AX17" s="251"/>
      <c r="AY17" s="382"/>
      <c r="AZ17" s="251"/>
      <c r="BA17" s="382"/>
      <c r="BB17" s="251"/>
      <c r="BC17" s="382"/>
      <c r="BD17" s="251"/>
      <c r="BE17" s="382"/>
      <c r="BF17" s="255"/>
    </row>
    <row r="18" spans="1:58" ht="15" customHeight="1">
      <c r="A18" s="174" t="s">
        <v>90</v>
      </c>
      <c r="B18" s="175" t="s">
        <v>91</v>
      </c>
      <c r="C18" s="147" t="s">
        <v>204</v>
      </c>
      <c r="D18" s="147">
        <v>721.92200000000003</v>
      </c>
      <c r="E18" s="248">
        <v>0.5</v>
      </c>
      <c r="F18" s="392">
        <v>63754</v>
      </c>
      <c r="G18" s="393">
        <f t="shared" si="0"/>
        <v>8.8546115395779779E-2</v>
      </c>
      <c r="H18" s="392">
        <v>690451</v>
      </c>
      <c r="I18" s="393">
        <f t="shared" si="1"/>
        <v>0.95894773537553002</v>
      </c>
      <c r="J18" s="251">
        <v>42307</v>
      </c>
      <c r="K18" s="253">
        <f t="shared" si="2"/>
        <v>5.8758987734875534E-2</v>
      </c>
      <c r="L18" s="251">
        <v>599768</v>
      </c>
      <c r="M18" s="253">
        <f t="shared" si="3"/>
        <v>0.83300069860237858</v>
      </c>
      <c r="N18" s="251">
        <v>108842</v>
      </c>
      <c r="O18" s="253">
        <f t="shared" si="4"/>
        <v>0.15116755485000882</v>
      </c>
      <c r="P18" s="251">
        <v>673406</v>
      </c>
      <c r="Q18" s="253">
        <f t="shared" si="5"/>
        <v>0.93527442018085882</v>
      </c>
      <c r="R18" s="251">
        <v>16519</v>
      </c>
      <c r="S18" s="253">
        <f t="shared" si="6"/>
        <v>2.2942768770945917E-2</v>
      </c>
      <c r="T18" s="251">
        <v>653225</v>
      </c>
      <c r="U18" s="253">
        <f t="shared" si="7"/>
        <v>0.90724560387439601</v>
      </c>
      <c r="V18" s="251">
        <v>652880</v>
      </c>
      <c r="W18" s="253">
        <f t="shared" si="8"/>
        <v>0.90676644319723776</v>
      </c>
      <c r="X18" s="251">
        <v>690013</v>
      </c>
      <c r="Y18" s="253">
        <f t="shared" si="9"/>
        <v>0.95833940964626829</v>
      </c>
      <c r="Z18" s="251">
        <v>27</v>
      </c>
      <c r="AA18" s="253">
        <f t="shared" si="10"/>
        <v>3.7499531255859299E-5</v>
      </c>
      <c r="AB18" s="328">
        <v>8.6</v>
      </c>
      <c r="AC18" s="255">
        <v>3</v>
      </c>
      <c r="AD18" s="251">
        <v>720009</v>
      </c>
      <c r="AE18" s="251">
        <v>1449950</v>
      </c>
      <c r="AF18" s="250"/>
      <c r="AH18" s="380"/>
      <c r="AI18" s="381"/>
      <c r="AJ18" s="251"/>
      <c r="AK18" s="382"/>
      <c r="AL18" s="251"/>
      <c r="AM18" s="382"/>
      <c r="AN18" s="251"/>
      <c r="AO18" s="382"/>
      <c r="AP18" s="251"/>
      <c r="AQ18" s="382"/>
      <c r="AR18" s="251"/>
      <c r="AS18" s="382"/>
      <c r="AT18" s="251"/>
      <c r="AU18" s="382"/>
      <c r="AV18" s="251"/>
      <c r="AW18" s="382"/>
      <c r="AX18" s="251"/>
      <c r="AY18" s="382"/>
      <c r="AZ18" s="251"/>
      <c r="BA18" s="382"/>
      <c r="BB18" s="251"/>
      <c r="BC18" s="382"/>
      <c r="BD18" s="251"/>
      <c r="BE18" s="382"/>
      <c r="BF18" s="255"/>
    </row>
    <row r="19" spans="1:58" ht="15" customHeight="1">
      <c r="A19" s="174" t="s">
        <v>92</v>
      </c>
      <c r="B19" s="175" t="s">
        <v>93</v>
      </c>
      <c r="C19" s="147">
        <v>610.41099999999994</v>
      </c>
      <c r="D19" s="147">
        <v>213.06899999999999</v>
      </c>
      <c r="E19" s="248">
        <v>0.35</v>
      </c>
      <c r="F19" s="392">
        <v>19</v>
      </c>
      <c r="G19" s="393">
        <f t="shared" si="0"/>
        <v>8.9209416758223695E-5</v>
      </c>
      <c r="H19" s="392">
        <v>215184</v>
      </c>
      <c r="I19" s="393">
        <f t="shared" si="1"/>
        <v>1.0103389018790321</v>
      </c>
      <c r="J19" s="251">
        <v>215184</v>
      </c>
      <c r="K19" s="253">
        <f t="shared" si="2"/>
        <v>1.0103389018790321</v>
      </c>
      <c r="L19" s="251">
        <v>0</v>
      </c>
      <c r="M19" s="253">
        <f t="shared" si="3"/>
        <v>0</v>
      </c>
      <c r="N19" s="251">
        <v>2411</v>
      </c>
      <c r="O19" s="253">
        <f t="shared" si="4"/>
        <v>1.1320205463372491E-2</v>
      </c>
      <c r="P19" s="251">
        <v>19251</v>
      </c>
      <c r="Q19" s="253">
        <f t="shared" si="5"/>
        <v>9.0387920105924446E-2</v>
      </c>
      <c r="R19" s="251">
        <v>0</v>
      </c>
      <c r="S19" s="253">
        <f t="shared" si="6"/>
        <v>0</v>
      </c>
      <c r="T19" s="251">
        <v>57464</v>
      </c>
      <c r="U19" s="253">
        <f t="shared" si="7"/>
        <v>0.26980683813655615</v>
      </c>
      <c r="V19" s="251">
        <v>40344</v>
      </c>
      <c r="W19" s="253">
        <f t="shared" si="8"/>
        <v>0.18942445840493563</v>
      </c>
      <c r="X19" s="251">
        <v>215184</v>
      </c>
      <c r="Y19" s="253">
        <f t="shared" si="9"/>
        <v>1.0103389018790321</v>
      </c>
      <c r="Z19" s="251">
        <v>157358</v>
      </c>
      <c r="AA19" s="253">
        <f t="shared" si="10"/>
        <v>0.73883238959160868</v>
      </c>
      <c r="AB19" s="328">
        <v>30.6</v>
      </c>
      <c r="AC19" s="255">
        <v>4</v>
      </c>
      <c r="AD19" s="251">
        <v>212982</v>
      </c>
      <c r="AE19" s="251">
        <v>610553</v>
      </c>
      <c r="AF19" s="250"/>
      <c r="AH19" s="380"/>
      <c r="AI19" s="381"/>
      <c r="AJ19" s="251"/>
      <c r="AK19" s="382"/>
      <c r="AL19" s="251"/>
      <c r="AM19" s="382"/>
      <c r="AN19" s="251"/>
      <c r="AO19" s="382"/>
      <c r="AP19" s="251"/>
      <c r="AQ19" s="382"/>
      <c r="AR19" s="251"/>
      <c r="AS19" s="382"/>
      <c r="AT19" s="251"/>
      <c r="AU19" s="382"/>
      <c r="AV19" s="251"/>
      <c r="AW19" s="382"/>
      <c r="AX19" s="251"/>
      <c r="AY19" s="382"/>
      <c r="AZ19" s="251"/>
      <c r="BA19" s="382"/>
      <c r="BB19" s="251"/>
      <c r="BC19" s="382"/>
      <c r="BD19" s="251"/>
      <c r="BE19" s="382"/>
      <c r="BF19" s="255"/>
    </row>
    <row r="20" spans="1:58" ht="15" customHeight="1">
      <c r="A20" s="174" t="s">
        <v>94</v>
      </c>
      <c r="B20" s="175" t="s">
        <v>95</v>
      </c>
      <c r="C20" s="147" t="s">
        <v>205</v>
      </c>
      <c r="D20" s="147">
        <v>608.56399999999996</v>
      </c>
      <c r="E20" s="248">
        <v>0.48</v>
      </c>
      <c r="F20" s="392">
        <v>2404</v>
      </c>
      <c r="G20" s="393">
        <f t="shared" si="0"/>
        <v>3.9409125409213932E-3</v>
      </c>
      <c r="H20" s="392">
        <v>115016</v>
      </c>
      <c r="I20" s="393">
        <f t="shared" si="1"/>
        <v>0.18854741963669508</v>
      </c>
      <c r="J20" s="251">
        <v>610290</v>
      </c>
      <c r="K20" s="253">
        <f t="shared" si="2"/>
        <v>1.0004573688015461</v>
      </c>
      <c r="L20" s="251">
        <v>0</v>
      </c>
      <c r="M20" s="253">
        <f t="shared" si="3"/>
        <v>0</v>
      </c>
      <c r="N20" s="251">
        <v>0</v>
      </c>
      <c r="O20" s="253">
        <f t="shared" si="4"/>
        <v>0</v>
      </c>
      <c r="P20" s="251">
        <v>121946</v>
      </c>
      <c r="Q20" s="253">
        <f t="shared" si="5"/>
        <v>0.1999078705138104</v>
      </c>
      <c r="R20" s="251">
        <v>132166</v>
      </c>
      <c r="S20" s="253">
        <f t="shared" si="6"/>
        <v>0.21666166675682896</v>
      </c>
      <c r="T20" s="251">
        <v>137033</v>
      </c>
      <c r="U20" s="253">
        <f t="shared" si="7"/>
        <v>0.22464021140602383</v>
      </c>
      <c r="V20" s="251">
        <v>534193</v>
      </c>
      <c r="W20" s="253">
        <f t="shared" si="8"/>
        <v>0.87571043800849491</v>
      </c>
      <c r="X20" s="251">
        <v>610290</v>
      </c>
      <c r="Y20" s="253">
        <f t="shared" si="9"/>
        <v>1.0004573688015461</v>
      </c>
      <c r="Z20" s="251">
        <v>610290</v>
      </c>
      <c r="AA20" s="253">
        <f t="shared" si="10"/>
        <v>1.0004573688015461</v>
      </c>
      <c r="AB20" s="328">
        <v>12.7</v>
      </c>
      <c r="AC20" s="255">
        <v>6</v>
      </c>
      <c r="AD20" s="251">
        <v>610011</v>
      </c>
      <c r="AE20" s="251">
        <v>1268042</v>
      </c>
      <c r="AF20" s="250"/>
      <c r="AH20" s="380"/>
      <c r="AI20" s="381"/>
      <c r="AJ20" s="251"/>
      <c r="AK20" s="382"/>
      <c r="AL20" s="251"/>
      <c r="AM20" s="382"/>
      <c r="AN20" s="251"/>
      <c r="AO20" s="382"/>
      <c r="AP20" s="251"/>
      <c r="AQ20" s="382"/>
      <c r="AR20" s="251"/>
      <c r="AS20" s="382"/>
      <c r="AT20" s="251"/>
      <c r="AU20" s="382"/>
      <c r="AV20" s="251"/>
      <c r="AW20" s="382"/>
      <c r="AX20" s="251"/>
      <c r="AY20" s="382"/>
      <c r="AZ20" s="251"/>
      <c r="BA20" s="382"/>
      <c r="BB20" s="251"/>
      <c r="BC20" s="382"/>
      <c r="BD20" s="251"/>
      <c r="BE20" s="382"/>
      <c r="BF20" s="255"/>
    </row>
    <row r="21" spans="1:58" ht="15" customHeight="1">
      <c r="A21" s="174" t="s">
        <v>96</v>
      </c>
      <c r="B21" s="175" t="s">
        <v>97</v>
      </c>
      <c r="C21" s="147" t="s">
        <v>206</v>
      </c>
      <c r="D21" s="147">
        <v>538.67600000000004</v>
      </c>
      <c r="E21" s="248">
        <v>0.47</v>
      </c>
      <c r="F21" s="392">
        <v>28157</v>
      </c>
      <c r="G21" s="393">
        <f t="shared" si="0"/>
        <v>5.22559105022187E-2</v>
      </c>
      <c r="H21" s="392">
        <v>19766</v>
      </c>
      <c r="I21" s="393">
        <f t="shared" si="1"/>
        <v>3.668325201501775E-2</v>
      </c>
      <c r="J21" s="251">
        <v>539047</v>
      </c>
      <c r="K21" s="253">
        <f t="shared" si="2"/>
        <v>1.0004045810451925</v>
      </c>
      <c r="L21" s="251">
        <v>0</v>
      </c>
      <c r="M21" s="253">
        <f t="shared" si="3"/>
        <v>0</v>
      </c>
      <c r="N21" s="251">
        <v>79728</v>
      </c>
      <c r="O21" s="253">
        <f t="shared" si="4"/>
        <v>0.14796530995918927</v>
      </c>
      <c r="P21" s="251">
        <v>440936</v>
      </c>
      <c r="Q21" s="253">
        <f t="shared" si="5"/>
        <v>0.81832269606869712</v>
      </c>
      <c r="R21" s="251">
        <v>122894</v>
      </c>
      <c r="S21" s="253">
        <f t="shared" si="6"/>
        <v>0.2280760686600016</v>
      </c>
      <c r="T21" s="251">
        <v>502349</v>
      </c>
      <c r="U21" s="253">
        <f t="shared" si="7"/>
        <v>0.93229763060265869</v>
      </c>
      <c r="V21" s="251">
        <v>539047</v>
      </c>
      <c r="W21" s="253">
        <f t="shared" si="8"/>
        <v>1.0004045810451925</v>
      </c>
      <c r="X21" s="251">
        <v>538234</v>
      </c>
      <c r="Y21" s="253">
        <f t="shared" si="9"/>
        <v>0.99889575356931415</v>
      </c>
      <c r="Z21" s="251">
        <v>538234</v>
      </c>
      <c r="AA21" s="253">
        <f t="shared" si="10"/>
        <v>0.99889575356931415</v>
      </c>
      <c r="AB21" s="328">
        <v>15</v>
      </c>
      <c r="AC21" s="255">
        <v>6</v>
      </c>
      <c r="AD21" s="251">
        <v>538829</v>
      </c>
      <c r="AE21" s="251">
        <v>1156242</v>
      </c>
      <c r="AF21" s="250"/>
      <c r="AH21" s="380"/>
      <c r="AI21" s="381"/>
      <c r="AJ21" s="251"/>
      <c r="AK21" s="382"/>
      <c r="AL21" s="251"/>
      <c r="AM21" s="382"/>
      <c r="AN21" s="251"/>
      <c r="AO21" s="382"/>
      <c r="AP21" s="251"/>
      <c r="AQ21" s="382"/>
      <c r="AR21" s="251"/>
      <c r="AS21" s="382"/>
      <c r="AT21" s="251"/>
      <c r="AU21" s="382"/>
      <c r="AV21" s="251"/>
      <c r="AW21" s="382"/>
      <c r="AX21" s="251"/>
      <c r="AY21" s="382"/>
      <c r="AZ21" s="251"/>
      <c r="BA21" s="382"/>
      <c r="BB21" s="251"/>
      <c r="BC21" s="382"/>
      <c r="BD21" s="251"/>
      <c r="BE21" s="382"/>
      <c r="BF21" s="255"/>
    </row>
    <row r="22" spans="1:58" ht="15" customHeight="1">
      <c r="A22" s="174" t="s">
        <v>98</v>
      </c>
      <c r="B22" s="175" t="s">
        <v>99</v>
      </c>
      <c r="C22" s="147" t="s">
        <v>207</v>
      </c>
      <c r="D22" s="147">
        <v>545.11099999999999</v>
      </c>
      <c r="E22" s="248">
        <v>0.48</v>
      </c>
      <c r="F22" s="392">
        <v>228391</v>
      </c>
      <c r="G22" s="393">
        <f t="shared" si="0"/>
        <v>0.41909143122427595</v>
      </c>
      <c r="H22" s="392">
        <v>330757</v>
      </c>
      <c r="I22" s="393">
        <f t="shared" si="1"/>
        <v>0.60693032789141366</v>
      </c>
      <c r="J22" s="251">
        <v>510822</v>
      </c>
      <c r="K22" s="253">
        <f t="shared" si="2"/>
        <v>0.93734483005392988</v>
      </c>
      <c r="L22" s="251">
        <v>435660</v>
      </c>
      <c r="M22" s="253">
        <f t="shared" si="3"/>
        <v>0.79942455231234189</v>
      </c>
      <c r="N22" s="251">
        <v>3455</v>
      </c>
      <c r="O22" s="253">
        <f t="shared" si="4"/>
        <v>6.3398334211062319E-3</v>
      </c>
      <c r="P22" s="251">
        <v>204910</v>
      </c>
      <c r="Q22" s="253">
        <f t="shared" si="5"/>
        <v>0.37600441861617306</v>
      </c>
      <c r="R22" s="251">
        <v>48471</v>
      </c>
      <c r="S22" s="253">
        <f t="shared" si="6"/>
        <v>8.8943000218361851E-2</v>
      </c>
      <c r="T22" s="251">
        <v>521742</v>
      </c>
      <c r="U22" s="253">
        <f t="shared" si="7"/>
        <v>0.9573827406063119</v>
      </c>
      <c r="V22" s="251">
        <v>358076</v>
      </c>
      <c r="W22" s="253">
        <f t="shared" si="8"/>
        <v>0.65705996876875117</v>
      </c>
      <c r="X22" s="251">
        <v>545304</v>
      </c>
      <c r="Y22" s="253">
        <f t="shared" si="9"/>
        <v>1.0006183860674132</v>
      </c>
      <c r="Z22" s="251">
        <v>85864</v>
      </c>
      <c r="AA22" s="253">
        <f t="shared" si="10"/>
        <v>0.15755816407231998</v>
      </c>
      <c r="AB22" s="328">
        <v>6.6</v>
      </c>
      <c r="AC22" s="255">
        <v>3</v>
      </c>
      <c r="AD22" s="251">
        <v>544967</v>
      </c>
      <c r="AE22" s="251">
        <v>1136226</v>
      </c>
      <c r="AF22" s="250"/>
      <c r="AH22" s="380"/>
      <c r="AI22" s="381"/>
      <c r="AJ22" s="251"/>
      <c r="AK22" s="382"/>
      <c r="AL22" s="251"/>
      <c r="AM22" s="382"/>
      <c r="AN22" s="251"/>
      <c r="AO22" s="382"/>
      <c r="AP22" s="251"/>
      <c r="AQ22" s="382"/>
      <c r="AR22" s="251"/>
      <c r="AS22" s="382"/>
      <c r="AT22" s="251"/>
      <c r="AU22" s="382"/>
      <c r="AV22" s="251"/>
      <c r="AW22" s="382"/>
      <c r="AX22" s="251"/>
      <c r="AY22" s="382"/>
      <c r="AZ22" s="251"/>
      <c r="BA22" s="382"/>
      <c r="BB22" s="251"/>
      <c r="BC22" s="382"/>
      <c r="BD22" s="251"/>
      <c r="BE22" s="382"/>
      <c r="BF22" s="255"/>
    </row>
    <row r="23" spans="1:58" ht="15" customHeight="1">
      <c r="A23" s="174" t="s">
        <v>100</v>
      </c>
      <c r="B23" s="175" t="s">
        <v>101</v>
      </c>
      <c r="C23" s="147">
        <v>866.82</v>
      </c>
      <c r="D23" s="147">
        <v>418.09100000000001</v>
      </c>
      <c r="E23" s="248">
        <v>0.48</v>
      </c>
      <c r="F23" s="392">
        <v>37284</v>
      </c>
      <c r="G23" s="393">
        <f t="shared" si="0"/>
        <v>8.9561703988046915E-2</v>
      </c>
      <c r="H23" s="392">
        <v>356625</v>
      </c>
      <c r="I23" s="393">
        <f t="shared" si="1"/>
        <v>0.85666620225129353</v>
      </c>
      <c r="J23" s="251">
        <v>236158</v>
      </c>
      <c r="K23" s="253">
        <f t="shared" si="2"/>
        <v>0.56728658111815211</v>
      </c>
      <c r="L23" s="251">
        <v>344548</v>
      </c>
      <c r="M23" s="253">
        <f t="shared" si="3"/>
        <v>0.82765545503898685</v>
      </c>
      <c r="N23" s="251">
        <v>60498</v>
      </c>
      <c r="O23" s="253">
        <f t="shared" si="4"/>
        <v>0.14532517883995447</v>
      </c>
      <c r="P23" s="251">
        <v>389268</v>
      </c>
      <c r="Q23" s="253">
        <f t="shared" si="5"/>
        <v>0.93507953513622588</v>
      </c>
      <c r="R23" s="251">
        <v>0</v>
      </c>
      <c r="S23" s="253">
        <f t="shared" si="6"/>
        <v>0</v>
      </c>
      <c r="T23" s="251">
        <v>386160</v>
      </c>
      <c r="U23" s="253">
        <f t="shared" si="7"/>
        <v>0.92761365765540704</v>
      </c>
      <c r="V23" s="251">
        <v>388064</v>
      </c>
      <c r="W23" s="253">
        <f t="shared" si="8"/>
        <v>0.93218734836437711</v>
      </c>
      <c r="X23" s="251">
        <v>406377</v>
      </c>
      <c r="Y23" s="253">
        <f t="shared" si="9"/>
        <v>0.97617789350795348</v>
      </c>
      <c r="Z23" s="251">
        <v>0</v>
      </c>
      <c r="AA23" s="253">
        <f t="shared" si="10"/>
        <v>0</v>
      </c>
      <c r="AB23" s="328">
        <v>7.4</v>
      </c>
      <c r="AC23" s="255">
        <v>6</v>
      </c>
      <c r="AD23" s="251">
        <v>416294</v>
      </c>
      <c r="AE23" s="251">
        <v>863301</v>
      </c>
      <c r="AF23" s="250"/>
      <c r="AH23" s="380"/>
      <c r="AI23" s="381"/>
      <c r="AJ23" s="251"/>
      <c r="AK23" s="382"/>
      <c r="AL23" s="251"/>
      <c r="AM23" s="382"/>
      <c r="AN23" s="251"/>
      <c r="AO23" s="382"/>
      <c r="AP23" s="251"/>
      <c r="AQ23" s="382"/>
      <c r="AR23" s="251"/>
      <c r="AS23" s="382"/>
      <c r="AT23" s="251"/>
      <c r="AU23" s="382"/>
      <c r="AV23" s="251"/>
      <c r="AW23" s="382"/>
      <c r="AX23" s="251"/>
      <c r="AY23" s="382"/>
      <c r="AZ23" s="251"/>
      <c r="BA23" s="382"/>
      <c r="BB23" s="251"/>
      <c r="BC23" s="382"/>
      <c r="BD23" s="251"/>
      <c r="BE23" s="382"/>
      <c r="BF23" s="255"/>
    </row>
    <row r="24" spans="1:58" ht="15" customHeight="1">
      <c r="A24" s="174" t="s">
        <v>102</v>
      </c>
      <c r="B24" s="175" t="s">
        <v>103</v>
      </c>
      <c r="C24" s="147">
        <v>518.58000000000004</v>
      </c>
      <c r="D24" s="147">
        <v>231.48599999999999</v>
      </c>
      <c r="E24" s="248">
        <v>0.45</v>
      </c>
      <c r="F24" s="392">
        <v>71762</v>
      </c>
      <c r="G24" s="393">
        <f t="shared" si="0"/>
        <v>0.30988129320879698</v>
      </c>
      <c r="H24" s="392">
        <v>53635</v>
      </c>
      <c r="I24" s="393">
        <f t="shared" si="1"/>
        <v>0.23160562918053881</v>
      </c>
      <c r="J24" s="251">
        <v>14565</v>
      </c>
      <c r="K24" s="253">
        <f t="shared" si="2"/>
        <v>6.2894303887658209E-2</v>
      </c>
      <c r="L24" s="251">
        <v>0</v>
      </c>
      <c r="M24" s="253">
        <f t="shared" si="3"/>
        <v>0</v>
      </c>
      <c r="N24" s="251">
        <v>833</v>
      </c>
      <c r="O24" s="253">
        <f t="shared" si="4"/>
        <v>3.5970446370353097E-3</v>
      </c>
      <c r="P24" s="251">
        <v>1630</v>
      </c>
      <c r="Q24" s="253">
        <f t="shared" si="5"/>
        <v>7.0386347639466449E-3</v>
      </c>
      <c r="R24" s="251">
        <v>0</v>
      </c>
      <c r="S24" s="253">
        <f t="shared" si="6"/>
        <v>0</v>
      </c>
      <c r="T24" s="251">
        <v>86</v>
      </c>
      <c r="U24" s="253">
        <f t="shared" si="7"/>
        <v>3.7136355196282911E-4</v>
      </c>
      <c r="V24" s="251">
        <v>9</v>
      </c>
      <c r="W24" s="253">
        <f t="shared" si="8"/>
        <v>3.8863627530993746E-5</v>
      </c>
      <c r="X24" s="251">
        <v>232550</v>
      </c>
      <c r="Y24" s="253">
        <f t="shared" si="9"/>
        <v>1.0041929535925105</v>
      </c>
      <c r="Z24" s="251">
        <v>184443</v>
      </c>
      <c r="AA24" s="253">
        <f t="shared" si="10"/>
        <v>0.79645822807767541</v>
      </c>
      <c r="AB24" s="328">
        <v>22.3</v>
      </c>
      <c r="AC24" s="255">
        <v>7</v>
      </c>
      <c r="AD24" s="251">
        <v>231579</v>
      </c>
      <c r="AE24" s="251">
        <v>519273</v>
      </c>
      <c r="AF24" s="250"/>
      <c r="AH24" s="380"/>
      <c r="AI24" s="381"/>
      <c r="AJ24" s="251"/>
      <c r="AK24" s="382"/>
      <c r="AL24" s="251"/>
      <c r="AM24" s="382"/>
      <c r="AN24" s="251"/>
      <c r="AO24" s="382"/>
      <c r="AP24" s="251"/>
      <c r="AQ24" s="382"/>
      <c r="AR24" s="251"/>
      <c r="AS24" s="382"/>
      <c r="AT24" s="251"/>
      <c r="AU24" s="382"/>
      <c r="AV24" s="251"/>
      <c r="AW24" s="382"/>
      <c r="AX24" s="251"/>
      <c r="AY24" s="382"/>
      <c r="AZ24" s="251"/>
      <c r="BA24" s="382"/>
      <c r="BB24" s="251"/>
      <c r="BC24" s="382"/>
      <c r="BD24" s="251"/>
      <c r="BE24" s="382"/>
      <c r="BF24" s="255"/>
    </row>
    <row r="25" spans="1:58" ht="15" customHeight="1">
      <c r="A25" s="174" t="s">
        <v>104</v>
      </c>
      <c r="B25" s="175" t="s">
        <v>105</v>
      </c>
      <c r="C25" s="147">
        <v>143.91999999999999</v>
      </c>
      <c r="D25" s="147">
        <v>65.462000000000003</v>
      </c>
      <c r="E25" s="248">
        <v>0.45</v>
      </c>
      <c r="F25" s="392">
        <v>8194</v>
      </c>
      <c r="G25" s="393">
        <f t="shared" si="0"/>
        <v>0.12976277198872455</v>
      </c>
      <c r="H25" s="392">
        <v>49346</v>
      </c>
      <c r="I25" s="393">
        <f t="shared" si="1"/>
        <v>0.78145884141513322</v>
      </c>
      <c r="J25" s="251">
        <v>0</v>
      </c>
      <c r="K25" s="253">
        <f t="shared" si="2"/>
        <v>0</v>
      </c>
      <c r="L25" s="251">
        <v>49875</v>
      </c>
      <c r="M25" s="253">
        <f t="shared" si="3"/>
        <v>0.78983625249421974</v>
      </c>
      <c r="N25" s="251">
        <v>12870</v>
      </c>
      <c r="O25" s="253">
        <f t="shared" si="4"/>
        <v>0.20381338485414754</v>
      </c>
      <c r="P25" s="251">
        <v>48197</v>
      </c>
      <c r="Q25" s="253">
        <f t="shared" si="5"/>
        <v>0.76326291451556705</v>
      </c>
      <c r="R25" s="251">
        <v>0</v>
      </c>
      <c r="S25" s="253">
        <f t="shared" si="6"/>
        <v>0</v>
      </c>
      <c r="T25" s="251">
        <v>47193</v>
      </c>
      <c r="U25" s="253">
        <f t="shared" si="7"/>
        <v>0.74736325341272603</v>
      </c>
      <c r="V25" s="251">
        <v>48197</v>
      </c>
      <c r="W25" s="253">
        <f t="shared" si="8"/>
        <v>0.76326291451556705</v>
      </c>
      <c r="X25" s="251">
        <v>48855</v>
      </c>
      <c r="Y25" s="253">
        <f t="shared" si="9"/>
        <v>0.77368321033794696</v>
      </c>
      <c r="Z25" s="251">
        <v>0</v>
      </c>
      <c r="AA25" s="253">
        <f t="shared" si="10"/>
        <v>0</v>
      </c>
      <c r="AB25" s="328">
        <v>10</v>
      </c>
      <c r="AC25" s="255">
        <v>38</v>
      </c>
      <c r="AD25" s="251">
        <v>63146</v>
      </c>
      <c r="AE25" s="251">
        <v>139950</v>
      </c>
      <c r="AF25" s="250"/>
      <c r="AH25" s="380"/>
      <c r="AI25" s="381"/>
      <c r="AJ25" s="251"/>
      <c r="AK25" s="382"/>
      <c r="AL25" s="251"/>
      <c r="AM25" s="382"/>
      <c r="AN25" s="251"/>
      <c r="AO25" s="382"/>
      <c r="AP25" s="251"/>
      <c r="AQ25" s="382"/>
      <c r="AR25" s="251"/>
      <c r="AS25" s="382"/>
      <c r="AT25" s="251"/>
      <c r="AU25" s="382"/>
      <c r="AV25" s="251"/>
      <c r="AW25" s="382"/>
      <c r="AX25" s="251"/>
      <c r="AY25" s="382"/>
      <c r="AZ25" s="251"/>
      <c r="BA25" s="382"/>
      <c r="BB25" s="251"/>
      <c r="BC25" s="382"/>
      <c r="BD25" s="251"/>
      <c r="BE25" s="382"/>
      <c r="BF25" s="255"/>
    </row>
    <row r="26" spans="1:58" ht="15" customHeight="1">
      <c r="A26" s="174" t="s">
        <v>106</v>
      </c>
      <c r="B26" s="175" t="s">
        <v>107</v>
      </c>
      <c r="C26" s="147" t="s">
        <v>208</v>
      </c>
      <c r="D26" s="147">
        <v>558.08699999999999</v>
      </c>
      <c r="E26" s="248">
        <v>0.39</v>
      </c>
      <c r="F26" s="392">
        <v>61780</v>
      </c>
      <c r="G26" s="393">
        <f t="shared" si="0"/>
        <v>0.11064149862101078</v>
      </c>
      <c r="H26" s="392">
        <v>525483</v>
      </c>
      <c r="I26" s="393">
        <f t="shared" si="1"/>
        <v>0.94108492424513768</v>
      </c>
      <c r="J26" s="251">
        <v>557733</v>
      </c>
      <c r="K26" s="253">
        <f t="shared" si="2"/>
        <v>0.99884129087718043</v>
      </c>
      <c r="L26" s="251">
        <v>728</v>
      </c>
      <c r="M26" s="253">
        <f t="shared" si="3"/>
        <v>1.303771625058204E-3</v>
      </c>
      <c r="N26" s="251">
        <v>9916</v>
      </c>
      <c r="O26" s="253">
        <f t="shared" si="4"/>
        <v>1.7758515706149933E-2</v>
      </c>
      <c r="P26" s="251">
        <v>27333</v>
      </c>
      <c r="Q26" s="253">
        <f t="shared" si="5"/>
        <v>4.8950535477631722E-2</v>
      </c>
      <c r="R26" s="251">
        <v>3163</v>
      </c>
      <c r="S26" s="253">
        <f t="shared" si="6"/>
        <v>5.6646011676635983E-3</v>
      </c>
      <c r="T26" s="251">
        <v>356037</v>
      </c>
      <c r="U26" s="253">
        <f t="shared" si="7"/>
        <v>0.6376249149324833</v>
      </c>
      <c r="V26" s="251">
        <v>14487</v>
      </c>
      <c r="W26" s="253">
        <f t="shared" si="8"/>
        <v>2.5944697159640387E-2</v>
      </c>
      <c r="X26" s="251">
        <v>557733</v>
      </c>
      <c r="Y26" s="253">
        <f t="shared" si="9"/>
        <v>0.99884129087718043</v>
      </c>
      <c r="Z26" s="251">
        <v>245333</v>
      </c>
      <c r="AA26" s="253">
        <f t="shared" si="10"/>
        <v>0.4393656649593467</v>
      </c>
      <c r="AB26" s="328">
        <v>31.5</v>
      </c>
      <c r="AC26" s="255">
        <v>6</v>
      </c>
      <c r="AD26" s="251">
        <v>558380</v>
      </c>
      <c r="AE26" s="251">
        <v>1420949</v>
      </c>
      <c r="AF26" s="250"/>
      <c r="AH26" s="380"/>
      <c r="AI26" s="381"/>
      <c r="AJ26" s="251"/>
      <c r="AK26" s="382"/>
      <c r="AL26" s="251"/>
      <c r="AM26" s="382"/>
      <c r="AN26" s="251"/>
      <c r="AO26" s="382"/>
      <c r="AP26" s="251"/>
      <c r="AQ26" s="382"/>
      <c r="AR26" s="251"/>
      <c r="AS26" s="382"/>
      <c r="AT26" s="251"/>
      <c r="AU26" s="382"/>
      <c r="AV26" s="251"/>
      <c r="AW26" s="382"/>
      <c r="AX26" s="251"/>
      <c r="AY26" s="382"/>
      <c r="AZ26" s="251"/>
      <c r="BA26" s="382"/>
      <c r="BB26" s="251"/>
      <c r="BC26" s="382"/>
      <c r="BD26" s="251"/>
      <c r="BE26" s="382"/>
      <c r="BF26" s="255"/>
    </row>
    <row r="27" spans="1:58" ht="15" customHeight="1">
      <c r="A27" s="174" t="s">
        <v>108</v>
      </c>
      <c r="B27" s="175" t="s">
        <v>109</v>
      </c>
      <c r="C27" s="147">
        <v>987.65300000000002</v>
      </c>
      <c r="D27" s="147">
        <v>425.20499999999998</v>
      </c>
      <c r="E27" s="248">
        <v>0.43</v>
      </c>
      <c r="F27" s="392">
        <v>152467</v>
      </c>
      <c r="G27" s="393">
        <f t="shared" si="0"/>
        <v>0.3586935552931102</v>
      </c>
      <c r="H27" s="392">
        <v>322264</v>
      </c>
      <c r="I27" s="393">
        <f t="shared" si="1"/>
        <v>0.75815763347464604</v>
      </c>
      <c r="J27" s="251">
        <v>332607</v>
      </c>
      <c r="K27" s="253">
        <f t="shared" si="2"/>
        <v>0.78249055431913461</v>
      </c>
      <c r="L27" s="251">
        <v>74996</v>
      </c>
      <c r="M27" s="253">
        <f t="shared" si="3"/>
        <v>0.1764354376538011</v>
      </c>
      <c r="N27" s="251">
        <v>5708</v>
      </c>
      <c r="O27" s="253">
        <f t="shared" si="4"/>
        <v>1.3428629235264503E-2</v>
      </c>
      <c r="P27" s="251">
        <v>333340</v>
      </c>
      <c r="Q27" s="253">
        <f t="shared" si="5"/>
        <v>0.78421500863403459</v>
      </c>
      <c r="R27" s="251">
        <v>30781</v>
      </c>
      <c r="S27" s="253">
        <f t="shared" si="6"/>
        <v>7.2415318235927936E-2</v>
      </c>
      <c r="T27" s="251">
        <v>367338</v>
      </c>
      <c r="U27" s="253">
        <f t="shared" si="7"/>
        <v>0.86419863455213597</v>
      </c>
      <c r="V27" s="251">
        <v>138664</v>
      </c>
      <c r="W27" s="253">
        <f t="shared" si="8"/>
        <v>0.32622064545878016</v>
      </c>
      <c r="X27" s="251">
        <v>424210</v>
      </c>
      <c r="Y27" s="253">
        <f t="shared" si="9"/>
        <v>0.99799558652620091</v>
      </c>
      <c r="Z27" s="251">
        <v>122991</v>
      </c>
      <c r="AA27" s="253">
        <f t="shared" si="10"/>
        <v>0.28934837741317737</v>
      </c>
      <c r="AB27" s="328">
        <v>8</v>
      </c>
      <c r="AC27" s="255">
        <v>3</v>
      </c>
      <c r="AD27" s="251">
        <v>425062</v>
      </c>
      <c r="AE27" s="251">
        <v>987611</v>
      </c>
      <c r="AF27" s="250"/>
      <c r="AH27" s="380"/>
      <c r="AI27" s="381"/>
      <c r="AJ27" s="251"/>
      <c r="AK27" s="382"/>
      <c r="AL27" s="251"/>
      <c r="AM27" s="382"/>
      <c r="AN27" s="251"/>
      <c r="AO27" s="382"/>
      <c r="AP27" s="251"/>
      <c r="AQ27" s="382"/>
      <c r="AR27" s="251"/>
      <c r="AS27" s="382"/>
      <c r="AT27" s="251"/>
      <c r="AU27" s="382"/>
      <c r="AV27" s="251"/>
      <c r="AW27" s="382"/>
      <c r="AX27" s="251"/>
      <c r="AY27" s="382"/>
      <c r="AZ27" s="251"/>
      <c r="BA27" s="382"/>
      <c r="BB27" s="251"/>
      <c r="BC27" s="382"/>
      <c r="BD27" s="251"/>
      <c r="BE27" s="382"/>
      <c r="BF27" s="255"/>
    </row>
    <row r="28" spans="1:58" ht="15" customHeight="1">
      <c r="A28" s="174" t="s">
        <v>110</v>
      </c>
      <c r="B28" s="175" t="s">
        <v>111</v>
      </c>
      <c r="C28" s="147">
        <v>867.45699999999999</v>
      </c>
      <c r="D28" s="147">
        <v>547.77599999999995</v>
      </c>
      <c r="E28" s="248">
        <v>0.63</v>
      </c>
      <c r="F28" s="392">
        <v>439757</v>
      </c>
      <c r="G28" s="393">
        <f t="shared" si="0"/>
        <v>0.8013473719504639</v>
      </c>
      <c r="H28" s="392">
        <v>6036</v>
      </c>
      <c r="I28" s="393">
        <f t="shared" si="1"/>
        <v>1.099910345280007E-2</v>
      </c>
      <c r="J28" s="251">
        <v>447467</v>
      </c>
      <c r="K28" s="253">
        <f t="shared" si="2"/>
        <v>0.81539692258351371</v>
      </c>
      <c r="L28" s="251">
        <v>452831</v>
      </c>
      <c r="M28" s="253">
        <f t="shared" si="3"/>
        <v>0.82517147376323863</v>
      </c>
      <c r="N28" s="251">
        <v>67865</v>
      </c>
      <c r="O28" s="253">
        <f t="shared" si="4"/>
        <v>0.12366702382774632</v>
      </c>
      <c r="P28" s="251">
        <v>541409</v>
      </c>
      <c r="Q28" s="253">
        <f t="shared" si="5"/>
        <v>0.98658277025795782</v>
      </c>
      <c r="R28" s="251">
        <v>0</v>
      </c>
      <c r="S28" s="253">
        <f t="shared" si="6"/>
        <v>0</v>
      </c>
      <c r="T28" s="251">
        <v>539575</v>
      </c>
      <c r="U28" s="253">
        <f t="shared" si="7"/>
        <v>0.98324076301269014</v>
      </c>
      <c r="V28" s="251">
        <v>395498</v>
      </c>
      <c r="W28" s="253">
        <f t="shared" si="8"/>
        <v>0.72069639121529527</v>
      </c>
      <c r="X28" s="251">
        <v>544426</v>
      </c>
      <c r="Y28" s="253">
        <f t="shared" si="9"/>
        <v>0.9920804997339514</v>
      </c>
      <c r="Z28" s="251">
        <v>66836</v>
      </c>
      <c r="AA28" s="253">
        <f t="shared" si="10"/>
        <v>0.12179192815959998</v>
      </c>
      <c r="AB28" s="328">
        <v>1</v>
      </c>
      <c r="AC28" s="255">
        <v>36</v>
      </c>
      <c r="AD28" s="251">
        <v>548772</v>
      </c>
      <c r="AE28" s="251">
        <v>869286</v>
      </c>
      <c r="AF28" s="250"/>
      <c r="AH28" s="380"/>
      <c r="AI28" s="381"/>
      <c r="AJ28" s="251"/>
      <c r="AK28" s="382"/>
      <c r="AL28" s="251"/>
      <c r="AM28" s="382"/>
      <c r="AN28" s="251"/>
      <c r="AO28" s="382"/>
      <c r="AP28" s="251"/>
      <c r="AQ28" s="382"/>
      <c r="AR28" s="251"/>
      <c r="AS28" s="382"/>
      <c r="AT28" s="251"/>
      <c r="AU28" s="382"/>
      <c r="AV28" s="251"/>
      <c r="AW28" s="382"/>
      <c r="AX28" s="251"/>
      <c r="AY28" s="382"/>
      <c r="AZ28" s="251"/>
      <c r="BA28" s="382"/>
      <c r="BB28" s="251"/>
      <c r="BC28" s="382"/>
      <c r="BD28" s="251"/>
      <c r="BE28" s="382"/>
      <c r="BF28" s="255"/>
    </row>
    <row r="29" spans="1:58" ht="15" customHeight="1">
      <c r="A29" s="174" t="s">
        <v>112</v>
      </c>
      <c r="B29" s="175" t="s">
        <v>113</v>
      </c>
      <c r="C29" s="147">
        <v>459.78500000000003</v>
      </c>
      <c r="D29" s="147">
        <v>254.10300000000001</v>
      </c>
      <c r="E29" s="248">
        <v>0.55000000000000004</v>
      </c>
      <c r="F29" s="392">
        <v>159486</v>
      </c>
      <c r="G29" s="393">
        <f t="shared" si="0"/>
        <v>0.6283751039175437</v>
      </c>
      <c r="H29" s="392">
        <v>120519</v>
      </c>
      <c r="I29" s="393">
        <f t="shared" si="1"/>
        <v>0.47484505943492494</v>
      </c>
      <c r="J29" s="251">
        <v>186179</v>
      </c>
      <c r="K29" s="253">
        <f t="shared" si="2"/>
        <v>0.73354556808913862</v>
      </c>
      <c r="L29" s="251">
        <v>186179</v>
      </c>
      <c r="M29" s="253">
        <f t="shared" si="3"/>
        <v>0.73354556808913862</v>
      </c>
      <c r="N29" s="251">
        <v>10438</v>
      </c>
      <c r="O29" s="253">
        <f t="shared" si="4"/>
        <v>4.1125737272809652E-2</v>
      </c>
      <c r="P29" s="251">
        <v>208643</v>
      </c>
      <c r="Q29" s="253">
        <f t="shared" si="5"/>
        <v>0.82205376526258145</v>
      </c>
      <c r="R29" s="251">
        <v>0</v>
      </c>
      <c r="S29" s="253">
        <f t="shared" si="6"/>
        <v>0</v>
      </c>
      <c r="T29" s="251">
        <v>227506</v>
      </c>
      <c r="U29" s="253">
        <f t="shared" si="7"/>
        <v>0.89637401647708692</v>
      </c>
      <c r="V29" s="251">
        <v>162033</v>
      </c>
      <c r="W29" s="253">
        <f t="shared" si="8"/>
        <v>0.63841028813232104</v>
      </c>
      <c r="X29" s="251">
        <v>244435</v>
      </c>
      <c r="Y29" s="253">
        <f t="shared" si="9"/>
        <v>0.9630743044912079</v>
      </c>
      <c r="Z29" s="251">
        <v>16739</v>
      </c>
      <c r="AA29" s="253">
        <f t="shared" si="10"/>
        <v>6.5951687699708827E-2</v>
      </c>
      <c r="AB29" s="328">
        <v>2</v>
      </c>
      <c r="AC29" s="255">
        <v>38</v>
      </c>
      <c r="AD29" s="251">
        <v>253807</v>
      </c>
      <c r="AE29" s="251">
        <v>459337</v>
      </c>
      <c r="AF29" s="250"/>
      <c r="AH29" s="380"/>
      <c r="AI29" s="381"/>
      <c r="AJ29" s="251"/>
      <c r="AK29" s="382"/>
      <c r="AL29" s="251"/>
      <c r="AM29" s="382"/>
      <c r="AN29" s="251"/>
      <c r="AO29" s="382"/>
      <c r="AP29" s="251"/>
      <c r="AQ29" s="382"/>
      <c r="AR29" s="251"/>
      <c r="AS29" s="382"/>
      <c r="AT29" s="251"/>
      <c r="AU29" s="382"/>
      <c r="AV29" s="251"/>
      <c r="AW29" s="382"/>
      <c r="AX29" s="251"/>
      <c r="AY29" s="382"/>
      <c r="AZ29" s="251"/>
      <c r="BA29" s="382"/>
      <c r="BB29" s="251"/>
      <c r="BC29" s="382"/>
      <c r="BD29" s="251"/>
      <c r="BE29" s="382"/>
      <c r="BF29" s="255"/>
    </row>
    <row r="30" spans="1:58" ht="15" customHeight="1">
      <c r="A30" s="174" t="s">
        <v>114</v>
      </c>
      <c r="B30" s="175" t="s">
        <v>115</v>
      </c>
      <c r="C30" s="147" t="s">
        <v>209</v>
      </c>
      <c r="D30" s="147">
        <v>645.07399999999996</v>
      </c>
      <c r="E30" s="248">
        <v>0.42</v>
      </c>
      <c r="F30" s="392">
        <v>53871</v>
      </c>
      <c r="G30" s="393">
        <f t="shared" si="0"/>
        <v>8.3420179349282031E-2</v>
      </c>
      <c r="H30" s="392">
        <v>391197</v>
      </c>
      <c r="I30" s="393">
        <f t="shared" si="1"/>
        <v>0.60577535039076835</v>
      </c>
      <c r="J30" s="251">
        <v>324250</v>
      </c>
      <c r="K30" s="253">
        <f t="shared" si="2"/>
        <v>0.5021067578846633</v>
      </c>
      <c r="L30" s="251">
        <v>296354</v>
      </c>
      <c r="M30" s="253">
        <f t="shared" si="3"/>
        <v>0.45890931727417583</v>
      </c>
      <c r="N30" s="251">
        <v>0</v>
      </c>
      <c r="O30" s="253">
        <f t="shared" si="4"/>
        <v>0</v>
      </c>
      <c r="P30" s="251">
        <v>341881</v>
      </c>
      <c r="Q30" s="253">
        <f t="shared" si="5"/>
        <v>0.52940866767113826</v>
      </c>
      <c r="R30" s="251">
        <v>0</v>
      </c>
      <c r="S30" s="253">
        <f t="shared" si="6"/>
        <v>0</v>
      </c>
      <c r="T30" s="251">
        <v>78209</v>
      </c>
      <c r="U30" s="253">
        <f t="shared" si="7"/>
        <v>0.12110799515004358</v>
      </c>
      <c r="V30" s="251">
        <v>520099</v>
      </c>
      <c r="W30" s="253">
        <f t="shared" si="8"/>
        <v>0.80538233668174408</v>
      </c>
      <c r="X30" s="251">
        <v>646312</v>
      </c>
      <c r="Y30" s="253">
        <f t="shared" si="9"/>
        <v>1.0008253597592984</v>
      </c>
      <c r="Z30" s="251">
        <v>12337</v>
      </c>
      <c r="AA30" s="253">
        <f t="shared" si="10"/>
        <v>1.910405881888386E-2</v>
      </c>
      <c r="AB30" s="328">
        <v>9.6</v>
      </c>
      <c r="AC30" s="255">
        <v>9</v>
      </c>
      <c r="AD30" s="251">
        <v>645779</v>
      </c>
      <c r="AE30" s="251">
        <v>1546059</v>
      </c>
      <c r="AF30" s="250"/>
      <c r="AH30" s="380"/>
      <c r="AI30" s="381"/>
      <c r="AJ30" s="251"/>
      <c r="AK30" s="382"/>
      <c r="AL30" s="251"/>
      <c r="AM30" s="382"/>
      <c r="AN30" s="251"/>
      <c r="AO30" s="382"/>
      <c r="AP30" s="251"/>
      <c r="AQ30" s="382"/>
      <c r="AR30" s="251"/>
      <c r="AS30" s="382"/>
      <c r="AT30" s="251"/>
      <c r="AU30" s="382"/>
      <c r="AV30" s="251"/>
      <c r="AW30" s="382"/>
      <c r="AX30" s="251"/>
      <c r="AY30" s="382"/>
      <c r="AZ30" s="251"/>
      <c r="BA30" s="382"/>
      <c r="BB30" s="251"/>
      <c r="BC30" s="382"/>
      <c r="BD30" s="251"/>
      <c r="BE30" s="382"/>
      <c r="BF30" s="255"/>
    </row>
    <row r="31" spans="1:58" ht="15" customHeight="1">
      <c r="A31" s="174" t="s">
        <v>116</v>
      </c>
      <c r="B31" s="175" t="s">
        <v>117</v>
      </c>
      <c r="C31" s="147" t="s">
        <v>210</v>
      </c>
      <c r="D31" s="147">
        <v>599.51199999999994</v>
      </c>
      <c r="E31" s="248">
        <v>0.54</v>
      </c>
      <c r="F31" s="392">
        <v>10513</v>
      </c>
      <c r="G31" s="393">
        <f t="shared" si="0"/>
        <v>1.7573449765308443E-2</v>
      </c>
      <c r="H31" s="392">
        <v>97689</v>
      </c>
      <c r="I31" s="393">
        <f t="shared" si="1"/>
        <v>0.16329617940865751</v>
      </c>
      <c r="J31" s="251">
        <v>450200</v>
      </c>
      <c r="K31" s="253">
        <f t="shared" si="2"/>
        <v>0.75255084983752119</v>
      </c>
      <c r="L31" s="251">
        <v>0</v>
      </c>
      <c r="M31" s="253">
        <f t="shared" si="3"/>
        <v>0</v>
      </c>
      <c r="N31" s="251">
        <v>27258</v>
      </c>
      <c r="O31" s="253">
        <f t="shared" si="4"/>
        <v>4.5564262694071864E-2</v>
      </c>
      <c r="P31" s="251">
        <v>591398</v>
      </c>
      <c r="Q31" s="253">
        <f t="shared" si="5"/>
        <v>0.98857633827678892</v>
      </c>
      <c r="R31" s="251">
        <v>583189</v>
      </c>
      <c r="S31" s="253">
        <f t="shared" si="6"/>
        <v>0.97485423715214159</v>
      </c>
      <c r="T31" s="251">
        <v>508806</v>
      </c>
      <c r="U31" s="253">
        <f t="shared" si="7"/>
        <v>0.85051618769975523</v>
      </c>
      <c r="V31" s="251">
        <v>476607</v>
      </c>
      <c r="W31" s="253">
        <f t="shared" si="8"/>
        <v>0.79669258749114058</v>
      </c>
      <c r="X31" s="251">
        <v>593945</v>
      </c>
      <c r="Y31" s="253">
        <f t="shared" si="9"/>
        <v>0.99283388384439486</v>
      </c>
      <c r="Z31" s="251">
        <v>593821</v>
      </c>
      <c r="AA31" s="253">
        <f t="shared" si="10"/>
        <v>0.99262660640019251</v>
      </c>
      <c r="AB31" s="328">
        <v>6.7</v>
      </c>
      <c r="AC31" s="255">
        <v>7</v>
      </c>
      <c r="AD31" s="251">
        <v>598232</v>
      </c>
      <c r="AE31" s="251">
        <v>1114861</v>
      </c>
      <c r="AF31" s="250"/>
      <c r="AH31" s="380"/>
      <c r="AI31" s="381"/>
      <c r="AJ31" s="251"/>
      <c r="AK31" s="382"/>
      <c r="AL31" s="251"/>
      <c r="AM31" s="382"/>
      <c r="AN31" s="251"/>
      <c r="AO31" s="382"/>
      <c r="AP31" s="251"/>
      <c r="AQ31" s="382"/>
      <c r="AR31" s="251"/>
      <c r="AS31" s="382"/>
      <c r="AT31" s="251"/>
      <c r="AU31" s="382"/>
      <c r="AV31" s="251"/>
      <c r="AW31" s="382"/>
      <c r="AX31" s="251"/>
      <c r="AY31" s="382"/>
      <c r="AZ31" s="251"/>
      <c r="BA31" s="382"/>
      <c r="BB31" s="251"/>
      <c r="BC31" s="382"/>
      <c r="BD31" s="251"/>
      <c r="BE31" s="382"/>
      <c r="BF31" s="255"/>
    </row>
    <row r="32" spans="1:58" ht="15" customHeight="1">
      <c r="A32" s="174" t="s">
        <v>118</v>
      </c>
      <c r="B32" s="175" t="s">
        <v>119</v>
      </c>
      <c r="C32" s="147" t="s">
        <v>211</v>
      </c>
      <c r="D32" s="147">
        <v>451.37099999999998</v>
      </c>
      <c r="E32" s="248">
        <v>0.37</v>
      </c>
      <c r="F32" s="392">
        <v>137045</v>
      </c>
      <c r="G32" s="393">
        <f t="shared" si="0"/>
        <v>0.30504675476729459</v>
      </c>
      <c r="H32" s="392">
        <v>415138</v>
      </c>
      <c r="I32" s="393">
        <f t="shared" si="1"/>
        <v>0.92405049203243561</v>
      </c>
      <c r="J32" s="251">
        <v>0</v>
      </c>
      <c r="K32" s="253">
        <f t="shared" si="2"/>
        <v>0</v>
      </c>
      <c r="L32" s="251">
        <v>84377</v>
      </c>
      <c r="M32" s="253">
        <f t="shared" si="3"/>
        <v>0.1878137110219272</v>
      </c>
      <c r="N32" s="251">
        <v>103943</v>
      </c>
      <c r="O32" s="253">
        <f t="shared" si="4"/>
        <v>0.23136542617955344</v>
      </c>
      <c r="P32" s="251">
        <v>260139</v>
      </c>
      <c r="Q32" s="253">
        <f t="shared" si="5"/>
        <v>0.57904015278491916</v>
      </c>
      <c r="R32" s="251">
        <v>0</v>
      </c>
      <c r="S32" s="253">
        <f t="shared" si="6"/>
        <v>0</v>
      </c>
      <c r="T32" s="251">
        <v>260139</v>
      </c>
      <c r="U32" s="253">
        <f t="shared" si="7"/>
        <v>0.57904015278491916</v>
      </c>
      <c r="V32" s="251">
        <v>232991</v>
      </c>
      <c r="W32" s="253">
        <f t="shared" si="8"/>
        <v>0.51861175847339736</v>
      </c>
      <c r="X32" s="251">
        <v>413777</v>
      </c>
      <c r="Y32" s="253">
        <f t="shared" si="9"/>
        <v>0.92102105912179832</v>
      </c>
      <c r="Z32" s="251">
        <v>0</v>
      </c>
      <c r="AA32" s="253">
        <f t="shared" si="10"/>
        <v>0</v>
      </c>
      <c r="AB32" s="328">
        <v>43.3</v>
      </c>
      <c r="AC32" s="255">
        <v>11</v>
      </c>
      <c r="AD32" s="251">
        <v>449259</v>
      </c>
      <c r="AE32" s="251">
        <v>1203905</v>
      </c>
      <c r="AF32" s="250"/>
      <c r="AH32" s="380"/>
      <c r="AI32" s="381"/>
      <c r="AJ32" s="251"/>
      <c r="AK32" s="382"/>
      <c r="AL32" s="251"/>
      <c r="AM32" s="382"/>
      <c r="AN32" s="251"/>
      <c r="AO32" s="382"/>
      <c r="AP32" s="251"/>
      <c r="AQ32" s="382"/>
      <c r="AR32" s="251"/>
      <c r="AS32" s="382"/>
      <c r="AT32" s="251"/>
      <c r="AU32" s="382"/>
      <c r="AV32" s="251"/>
      <c r="AW32" s="382"/>
      <c r="AX32" s="251"/>
      <c r="AY32" s="382"/>
      <c r="AZ32" s="251"/>
      <c r="BA32" s="382"/>
      <c r="BB32" s="251"/>
      <c r="BC32" s="382"/>
      <c r="BD32" s="251"/>
      <c r="BE32" s="382"/>
      <c r="BF32" s="255"/>
    </row>
    <row r="33" spans="1:58" ht="15" customHeight="1">
      <c r="A33" s="174" t="s">
        <v>120</v>
      </c>
      <c r="B33" s="175" t="s">
        <v>121</v>
      </c>
      <c r="C33" s="147" t="s">
        <v>212</v>
      </c>
      <c r="D33" s="147">
        <v>411.16300000000001</v>
      </c>
      <c r="E33" s="248">
        <v>0.39</v>
      </c>
      <c r="F33" s="392">
        <v>0</v>
      </c>
      <c r="G33" s="393">
        <f t="shared" si="0"/>
        <v>0</v>
      </c>
      <c r="H33" s="392">
        <v>346298</v>
      </c>
      <c r="I33" s="393">
        <f t="shared" si="1"/>
        <v>0.84263571550234806</v>
      </c>
      <c r="J33" s="251">
        <v>411705</v>
      </c>
      <c r="K33" s="253">
        <f t="shared" si="2"/>
        <v>1.0017884517118039</v>
      </c>
      <c r="L33" s="251">
        <v>0</v>
      </c>
      <c r="M33" s="253">
        <f t="shared" si="3"/>
        <v>0</v>
      </c>
      <c r="N33" s="251">
        <v>4455</v>
      </c>
      <c r="O33" s="253">
        <f t="shared" si="4"/>
        <v>1.0840207314402512E-2</v>
      </c>
      <c r="P33" s="251">
        <v>0</v>
      </c>
      <c r="Q33" s="253">
        <f t="shared" si="5"/>
        <v>0</v>
      </c>
      <c r="R33" s="251">
        <v>0</v>
      </c>
      <c r="S33" s="253">
        <f t="shared" si="6"/>
        <v>0</v>
      </c>
      <c r="T33" s="251">
        <v>47390</v>
      </c>
      <c r="U33" s="253">
        <f t="shared" si="7"/>
        <v>0.11531255322772951</v>
      </c>
      <c r="V33" s="251">
        <v>52881</v>
      </c>
      <c r="W33" s="253">
        <f t="shared" si="8"/>
        <v>0.12867362581210307</v>
      </c>
      <c r="X33" s="251">
        <v>411705</v>
      </c>
      <c r="Y33" s="253">
        <f t="shared" si="9"/>
        <v>1.0017884517118039</v>
      </c>
      <c r="Z33" s="251">
        <v>271431</v>
      </c>
      <c r="AA33" s="253">
        <f t="shared" si="10"/>
        <v>0.66046426746477849</v>
      </c>
      <c r="AB33" s="328">
        <v>16.600000000000001</v>
      </c>
      <c r="AC33" s="255">
        <v>3</v>
      </c>
      <c r="AD33" s="251">
        <v>410970</v>
      </c>
      <c r="AE33" s="251">
        <v>1057326</v>
      </c>
      <c r="AF33" s="250"/>
      <c r="AH33" s="380"/>
      <c r="AI33" s="381"/>
      <c r="AJ33" s="251"/>
      <c r="AK33" s="382"/>
      <c r="AL33" s="251"/>
      <c r="AM33" s="382"/>
      <c r="AN33" s="251"/>
      <c r="AO33" s="382"/>
      <c r="AP33" s="251"/>
      <c r="AQ33" s="382"/>
      <c r="AR33" s="251"/>
      <c r="AS33" s="382"/>
      <c r="AT33" s="251"/>
      <c r="AU33" s="382"/>
      <c r="AV33" s="251"/>
      <c r="AW33" s="382"/>
      <c r="AX33" s="251"/>
      <c r="AY33" s="382"/>
      <c r="AZ33" s="251"/>
      <c r="BA33" s="382"/>
      <c r="BB33" s="251"/>
      <c r="BC33" s="382"/>
      <c r="BD33" s="251"/>
      <c r="BE33" s="382"/>
      <c r="BF33" s="255"/>
    </row>
    <row r="34" spans="1:58" ht="15" customHeight="1">
      <c r="A34" s="174" t="s">
        <v>122</v>
      </c>
      <c r="B34" s="175" t="s">
        <v>123</v>
      </c>
      <c r="C34" s="147" t="s">
        <v>213</v>
      </c>
      <c r="D34" s="147" t="s">
        <v>214</v>
      </c>
      <c r="E34" s="248">
        <v>0.35</v>
      </c>
      <c r="F34" s="392">
        <v>215337</v>
      </c>
      <c r="G34" s="393">
        <f t="shared" si="0"/>
        <v>0.14012384481136311</v>
      </c>
      <c r="H34" s="392">
        <v>1546663</v>
      </c>
      <c r="I34" s="393">
        <f t="shared" si="1"/>
        <v>1.006442767325064</v>
      </c>
      <c r="J34" s="251">
        <v>1548999</v>
      </c>
      <c r="K34" s="253">
        <f t="shared" si="2"/>
        <v>1.0079628465565911</v>
      </c>
      <c r="L34" s="251">
        <v>0</v>
      </c>
      <c r="M34" s="253">
        <f t="shared" si="3"/>
        <v>0</v>
      </c>
      <c r="N34" s="251">
        <v>204</v>
      </c>
      <c r="O34" s="253">
        <f t="shared" si="4"/>
        <v>1.327466452189734E-4</v>
      </c>
      <c r="P34" s="251">
        <v>0</v>
      </c>
      <c r="Q34" s="253">
        <f t="shared" si="5"/>
        <v>0</v>
      </c>
      <c r="R34" s="251">
        <v>0</v>
      </c>
      <c r="S34" s="253">
        <f t="shared" si="6"/>
        <v>0</v>
      </c>
      <c r="T34" s="251">
        <v>630047</v>
      </c>
      <c r="U34" s="253">
        <f t="shared" si="7"/>
        <v>0.40998345872685554</v>
      </c>
      <c r="V34" s="251">
        <v>3036</v>
      </c>
      <c r="W34" s="253">
        <f t="shared" si="8"/>
        <v>1.9755824259058983E-3</v>
      </c>
      <c r="X34" s="251">
        <v>1548999</v>
      </c>
      <c r="Y34" s="253">
        <f t="shared" si="9"/>
        <v>1.0079628465565911</v>
      </c>
      <c r="Z34" s="251">
        <v>1544363</v>
      </c>
      <c r="AA34" s="253">
        <f t="shared" si="10"/>
        <v>1.004946113972105</v>
      </c>
      <c r="AB34" s="328">
        <v>81.7</v>
      </c>
      <c r="AC34" s="255">
        <v>32</v>
      </c>
      <c r="AD34" s="251">
        <v>1536762</v>
      </c>
      <c r="AE34" s="251">
        <v>4394788</v>
      </c>
      <c r="AF34" s="250"/>
      <c r="AH34" s="380"/>
      <c r="AI34" s="381"/>
      <c r="AJ34" s="251"/>
      <c r="AK34" s="382"/>
      <c r="AL34" s="251"/>
      <c r="AM34" s="382"/>
      <c r="AN34" s="251"/>
      <c r="AO34" s="382"/>
      <c r="AP34" s="251"/>
      <c r="AQ34" s="382"/>
      <c r="AR34" s="251"/>
      <c r="AS34" s="382"/>
      <c r="AT34" s="251"/>
      <c r="AU34" s="382"/>
      <c r="AV34" s="251"/>
      <c r="AW34" s="382"/>
      <c r="AX34" s="251"/>
      <c r="AY34" s="382"/>
      <c r="AZ34" s="251"/>
      <c r="BA34" s="382"/>
      <c r="BB34" s="251"/>
      <c r="BC34" s="382"/>
      <c r="BD34" s="251"/>
      <c r="BE34" s="382"/>
      <c r="BF34" s="255"/>
    </row>
    <row r="35" spans="1:58" ht="15" customHeight="1">
      <c r="A35" s="174" t="s">
        <v>124</v>
      </c>
      <c r="B35" s="175" t="s">
        <v>125</v>
      </c>
      <c r="C35" s="147" t="s">
        <v>215</v>
      </c>
      <c r="D35" s="147">
        <v>964.76900000000001</v>
      </c>
      <c r="E35" s="248">
        <v>0.45</v>
      </c>
      <c r="F35" s="392">
        <v>180031</v>
      </c>
      <c r="G35" s="393">
        <f t="shared" si="0"/>
        <v>0.18665481958252506</v>
      </c>
      <c r="H35" s="392">
        <v>15002</v>
      </c>
      <c r="I35" s="393">
        <f t="shared" si="1"/>
        <v>1.5553963502824742E-2</v>
      </c>
      <c r="J35" s="251">
        <v>884695</v>
      </c>
      <c r="K35" s="253">
        <f t="shared" si="2"/>
        <v>0.91724528337098621</v>
      </c>
      <c r="L35" s="251">
        <v>0</v>
      </c>
      <c r="M35" s="253">
        <f t="shared" si="3"/>
        <v>0</v>
      </c>
      <c r="N35" s="251">
        <v>302868</v>
      </c>
      <c r="O35" s="253">
        <f t="shared" si="4"/>
        <v>0.31401131970227464</v>
      </c>
      <c r="P35" s="251">
        <v>0</v>
      </c>
      <c r="Q35" s="253">
        <f t="shared" si="5"/>
        <v>0</v>
      </c>
      <c r="R35" s="251">
        <v>37</v>
      </c>
      <c r="S35" s="253">
        <f t="shared" si="6"/>
        <v>3.8361328463172609E-5</v>
      </c>
      <c r="T35" s="251">
        <v>170</v>
      </c>
      <c r="U35" s="253">
        <f t="shared" si="7"/>
        <v>1.7625475239836061E-4</v>
      </c>
      <c r="V35" s="251">
        <v>0</v>
      </c>
      <c r="W35" s="253">
        <f t="shared" si="8"/>
        <v>0</v>
      </c>
      <c r="X35" s="251">
        <v>965157</v>
      </c>
      <c r="Y35" s="253">
        <f t="shared" si="9"/>
        <v>1.0006676944737913</v>
      </c>
      <c r="Z35" s="251">
        <v>944623</v>
      </c>
      <c r="AA35" s="253">
        <f t="shared" si="10"/>
        <v>0.97937819396939185</v>
      </c>
      <c r="AB35" s="328">
        <v>28.2</v>
      </c>
      <c r="AC35" s="255">
        <v>12</v>
      </c>
      <c r="AD35" s="251">
        <v>964513</v>
      </c>
      <c r="AE35" s="251">
        <v>2163489</v>
      </c>
      <c r="AF35" s="250"/>
      <c r="AH35" s="380"/>
      <c r="AI35" s="381"/>
      <c r="AJ35" s="251"/>
      <c r="AK35" s="382"/>
      <c r="AL35" s="251"/>
      <c r="AM35" s="382"/>
      <c r="AN35" s="251"/>
      <c r="AO35" s="382"/>
      <c r="AP35" s="251"/>
      <c r="AQ35" s="382"/>
      <c r="AR35" s="251"/>
      <c r="AS35" s="382"/>
      <c r="AT35" s="251"/>
      <c r="AU35" s="382"/>
      <c r="AV35" s="251"/>
      <c r="AW35" s="382"/>
      <c r="AX35" s="251"/>
      <c r="AY35" s="382"/>
      <c r="AZ35" s="251"/>
      <c r="BA35" s="382"/>
      <c r="BB35" s="251"/>
      <c r="BC35" s="382"/>
      <c r="BD35" s="251"/>
      <c r="BE35" s="382"/>
      <c r="BF35" s="255"/>
    </row>
    <row r="36" spans="1:58" ht="15" customHeight="1">
      <c r="A36" s="174" t="s">
        <v>126</v>
      </c>
      <c r="B36" s="175" t="s">
        <v>127</v>
      </c>
      <c r="C36" s="147">
        <v>885.71100000000001</v>
      </c>
      <c r="D36" s="147">
        <v>418.053</v>
      </c>
      <c r="E36" s="248">
        <v>0.47</v>
      </c>
      <c r="F36" s="392">
        <v>0</v>
      </c>
      <c r="G36" s="393">
        <f t="shared" si="0"/>
        <v>0</v>
      </c>
      <c r="H36" s="392">
        <v>0</v>
      </c>
      <c r="I36" s="393">
        <f t="shared" si="1"/>
        <v>0</v>
      </c>
      <c r="J36" s="251">
        <v>336924</v>
      </c>
      <c r="K36" s="253">
        <f t="shared" si="2"/>
        <v>0.80634885685634894</v>
      </c>
      <c r="L36" s="251">
        <v>0</v>
      </c>
      <c r="M36" s="253">
        <f t="shared" si="3"/>
        <v>0</v>
      </c>
      <c r="N36" s="251">
        <v>3481</v>
      </c>
      <c r="O36" s="253">
        <f t="shared" si="4"/>
        <v>8.3309600109132947E-3</v>
      </c>
      <c r="P36" s="251">
        <v>39148</v>
      </c>
      <c r="Q36" s="253">
        <f t="shared" si="5"/>
        <v>9.3691589344221102E-2</v>
      </c>
      <c r="R36" s="251">
        <v>4902</v>
      </c>
      <c r="S36" s="253">
        <f t="shared" si="6"/>
        <v>1.1731791431627971E-2</v>
      </c>
      <c r="T36" s="251">
        <v>40337</v>
      </c>
      <c r="U36" s="253">
        <f t="shared" si="7"/>
        <v>9.6537182981961955E-2</v>
      </c>
      <c r="V36" s="251">
        <v>168954</v>
      </c>
      <c r="W36" s="253">
        <f t="shared" si="8"/>
        <v>0.40435191545068794</v>
      </c>
      <c r="X36" s="251">
        <v>417854</v>
      </c>
      <c r="Y36" s="253">
        <f t="shared" si="9"/>
        <v>1.0000358989945888</v>
      </c>
      <c r="Z36" s="251">
        <v>417854</v>
      </c>
      <c r="AA36" s="253">
        <f t="shared" si="10"/>
        <v>1.0000358989945888</v>
      </c>
      <c r="AB36" s="328">
        <v>9.6999999999999993</v>
      </c>
      <c r="AC36" s="255">
        <v>1</v>
      </c>
      <c r="AD36" s="251">
        <v>417839</v>
      </c>
      <c r="AE36" s="251">
        <v>885478</v>
      </c>
      <c r="AF36" s="250"/>
      <c r="AH36" s="380"/>
      <c r="AI36" s="381"/>
      <c r="AJ36" s="251"/>
      <c r="AK36" s="382"/>
      <c r="AL36" s="251"/>
      <c r="AM36" s="382"/>
      <c r="AN36" s="251"/>
      <c r="AO36" s="382"/>
      <c r="AP36" s="251"/>
      <c r="AQ36" s="382"/>
      <c r="AR36" s="251"/>
      <c r="AS36" s="382"/>
      <c r="AT36" s="251"/>
      <c r="AU36" s="382"/>
      <c r="AV36" s="251"/>
      <c r="AW36" s="382"/>
      <c r="AX36" s="251"/>
      <c r="AY36" s="382"/>
      <c r="AZ36" s="251"/>
      <c r="BA36" s="382"/>
      <c r="BB36" s="251"/>
      <c r="BC36" s="382"/>
      <c r="BD36" s="251"/>
      <c r="BE36" s="382"/>
      <c r="BF36" s="255"/>
    </row>
    <row r="37" spans="1:58" ht="15" customHeight="1">
      <c r="A37" s="174" t="s">
        <v>128</v>
      </c>
      <c r="B37" s="175" t="s">
        <v>129</v>
      </c>
      <c r="C37" s="147" t="s">
        <v>216</v>
      </c>
      <c r="D37" s="147">
        <v>647.524</v>
      </c>
      <c r="E37" s="248">
        <v>0.56000000000000005</v>
      </c>
      <c r="F37" s="392">
        <v>116474</v>
      </c>
      <c r="G37" s="393">
        <f t="shared" si="0"/>
        <v>0.18020992567195401</v>
      </c>
      <c r="H37" s="392">
        <v>80656</v>
      </c>
      <c r="I37" s="393">
        <f t="shared" si="1"/>
        <v>0.12479190003775197</v>
      </c>
      <c r="J37" s="251">
        <v>632339</v>
      </c>
      <c r="K37" s="253">
        <f t="shared" si="2"/>
        <v>0.97836224556104989</v>
      </c>
      <c r="L37" s="251">
        <v>0</v>
      </c>
      <c r="M37" s="253">
        <f t="shared" si="3"/>
        <v>0</v>
      </c>
      <c r="N37" s="251">
        <v>2541</v>
      </c>
      <c r="O37" s="253">
        <f t="shared" si="4"/>
        <v>3.9314647142919034E-3</v>
      </c>
      <c r="P37" s="251">
        <v>19516</v>
      </c>
      <c r="Q37" s="253">
        <f t="shared" si="5"/>
        <v>3.0195381882770871E-2</v>
      </c>
      <c r="R37" s="251">
        <v>68181</v>
      </c>
      <c r="S37" s="253">
        <f t="shared" si="6"/>
        <v>0.10549043513779467</v>
      </c>
      <c r="T37" s="251">
        <v>7510</v>
      </c>
      <c r="U37" s="253">
        <f t="shared" si="7"/>
        <v>1.1619559230355054E-2</v>
      </c>
      <c r="V37" s="251">
        <v>94907</v>
      </c>
      <c r="W37" s="253">
        <f t="shared" si="8"/>
        <v>0.14684121276635248</v>
      </c>
      <c r="X37" s="251">
        <v>645907</v>
      </c>
      <c r="Y37" s="253">
        <f t="shared" si="9"/>
        <v>0.99935481275645033</v>
      </c>
      <c r="Z37" s="251">
        <v>522787</v>
      </c>
      <c r="AA37" s="253">
        <f t="shared" si="10"/>
        <v>0.80886211868969737</v>
      </c>
      <c r="AB37" s="328">
        <v>7.9</v>
      </c>
      <c r="AC37" s="255">
        <v>5</v>
      </c>
      <c r="AD37" s="251">
        <v>646324</v>
      </c>
      <c r="AE37" s="251">
        <v>1156707</v>
      </c>
      <c r="AF37" s="250"/>
      <c r="AH37" s="380"/>
      <c r="AI37" s="381"/>
      <c r="AJ37" s="251"/>
      <c r="AK37" s="382"/>
      <c r="AL37" s="251"/>
      <c r="AM37" s="382"/>
      <c r="AN37" s="251"/>
      <c r="AO37" s="382"/>
      <c r="AP37" s="251"/>
      <c r="AQ37" s="382"/>
      <c r="AR37" s="251"/>
      <c r="AS37" s="382"/>
      <c r="AT37" s="251"/>
      <c r="AU37" s="382"/>
      <c r="AV37" s="251"/>
      <c r="AW37" s="382"/>
      <c r="AX37" s="251"/>
      <c r="AY37" s="382"/>
      <c r="AZ37" s="251"/>
      <c r="BA37" s="382"/>
      <c r="BB37" s="251"/>
      <c r="BC37" s="382"/>
      <c r="BD37" s="251"/>
      <c r="BE37" s="382"/>
      <c r="BF37" s="255"/>
    </row>
    <row r="38" spans="1:58" ht="15" customHeight="1">
      <c r="A38" s="174" t="s">
        <v>130</v>
      </c>
      <c r="B38" s="175" t="s">
        <v>131</v>
      </c>
      <c r="C38" s="147">
        <v>605.57600000000002</v>
      </c>
      <c r="D38" s="147">
        <v>283.52199999999999</v>
      </c>
      <c r="E38" s="248">
        <v>0.47</v>
      </c>
      <c r="F38" s="392">
        <v>0</v>
      </c>
      <c r="G38" s="393">
        <f t="shared" si="0"/>
        <v>0</v>
      </c>
      <c r="H38" s="392">
        <v>83442</v>
      </c>
      <c r="I38" s="393">
        <f t="shared" si="1"/>
        <v>0.2938854001204535</v>
      </c>
      <c r="J38" s="251">
        <v>285042</v>
      </c>
      <c r="K38" s="253">
        <f t="shared" si="2"/>
        <v>1.0039270657598609</v>
      </c>
      <c r="L38" s="251">
        <v>0</v>
      </c>
      <c r="M38" s="253">
        <f t="shared" si="3"/>
        <v>0</v>
      </c>
      <c r="N38" s="251">
        <v>1289</v>
      </c>
      <c r="O38" s="253">
        <f t="shared" si="4"/>
        <v>4.5398993403233927E-3</v>
      </c>
      <c r="P38" s="251">
        <v>358</v>
      </c>
      <c r="Q38" s="253">
        <f t="shared" si="5"/>
        <v>1.2608874816414078E-3</v>
      </c>
      <c r="R38" s="251">
        <v>0</v>
      </c>
      <c r="S38" s="253">
        <f t="shared" si="6"/>
        <v>0</v>
      </c>
      <c r="T38" s="251">
        <v>0</v>
      </c>
      <c r="U38" s="253">
        <f t="shared" si="7"/>
        <v>0</v>
      </c>
      <c r="V38" s="251">
        <v>279841</v>
      </c>
      <c r="W38" s="253">
        <f t="shared" si="8"/>
        <v>0.98560897695534411</v>
      </c>
      <c r="X38" s="251">
        <v>285042</v>
      </c>
      <c r="Y38" s="253">
        <f t="shared" si="9"/>
        <v>1.0039270657598609</v>
      </c>
      <c r="Z38" s="251">
        <v>285042</v>
      </c>
      <c r="AA38" s="253">
        <f t="shared" si="10"/>
        <v>1.0039270657598609</v>
      </c>
      <c r="AB38" s="328">
        <v>6.9</v>
      </c>
      <c r="AC38" s="255">
        <v>2</v>
      </c>
      <c r="AD38" s="251">
        <v>283927</v>
      </c>
      <c r="AE38" s="251">
        <v>606397</v>
      </c>
      <c r="AF38" s="250"/>
      <c r="AH38" s="380"/>
      <c r="AI38" s="381"/>
      <c r="AJ38" s="251"/>
      <c r="AK38" s="382"/>
      <c r="AL38" s="251"/>
      <c r="AM38" s="382"/>
      <c r="AN38" s="251"/>
      <c r="AO38" s="382"/>
      <c r="AP38" s="251"/>
      <c r="AQ38" s="382"/>
      <c r="AR38" s="251"/>
      <c r="AS38" s="382"/>
      <c r="AT38" s="251"/>
      <c r="AU38" s="382"/>
      <c r="AV38" s="251"/>
      <c r="AW38" s="382"/>
      <c r="AX38" s="251"/>
      <c r="AY38" s="382"/>
      <c r="AZ38" s="251"/>
      <c r="BA38" s="382"/>
      <c r="BB38" s="251"/>
      <c r="BC38" s="382"/>
      <c r="BD38" s="251"/>
      <c r="BE38" s="382"/>
      <c r="BF38" s="255"/>
    </row>
    <row r="39" spans="1:58" ht="15" customHeight="1">
      <c r="A39" s="174" t="s">
        <v>132</v>
      </c>
      <c r="B39" s="175" t="s">
        <v>133</v>
      </c>
      <c r="C39" s="147">
        <v>638.28899999999999</v>
      </c>
      <c r="D39" s="147">
        <v>277.67700000000002</v>
      </c>
      <c r="E39" s="248">
        <v>0.44</v>
      </c>
      <c r="F39" s="392">
        <v>394</v>
      </c>
      <c r="G39" s="393">
        <f t="shared" si="0"/>
        <v>1.4200398620326754E-3</v>
      </c>
      <c r="H39" s="392">
        <v>29735</v>
      </c>
      <c r="I39" s="393">
        <f t="shared" si="1"/>
        <v>0.10716975963843046</v>
      </c>
      <c r="J39" s="251">
        <v>60771</v>
      </c>
      <c r="K39" s="253">
        <f t="shared" si="2"/>
        <v>0.21902853415123785</v>
      </c>
      <c r="L39" s="251">
        <v>0</v>
      </c>
      <c r="M39" s="253">
        <f t="shared" si="3"/>
        <v>0</v>
      </c>
      <c r="N39" s="251">
        <v>66</v>
      </c>
      <c r="O39" s="253">
        <f t="shared" si="4"/>
        <v>2.37874697700905E-4</v>
      </c>
      <c r="P39" s="251">
        <v>0</v>
      </c>
      <c r="Q39" s="253">
        <f t="shared" si="5"/>
        <v>0</v>
      </c>
      <c r="R39" s="251">
        <v>0</v>
      </c>
      <c r="S39" s="253">
        <f t="shared" si="6"/>
        <v>0</v>
      </c>
      <c r="T39" s="251">
        <v>0</v>
      </c>
      <c r="U39" s="253">
        <f t="shared" si="7"/>
        <v>0</v>
      </c>
      <c r="V39" s="251">
        <v>0</v>
      </c>
      <c r="W39" s="253">
        <f t="shared" si="8"/>
        <v>0</v>
      </c>
      <c r="X39" s="251">
        <v>276952</v>
      </c>
      <c r="Y39" s="253">
        <f t="shared" si="9"/>
        <v>0.99817989814637942</v>
      </c>
      <c r="Z39" s="251">
        <v>240387</v>
      </c>
      <c r="AA39" s="253">
        <f t="shared" si="10"/>
        <v>0.86639371145799171</v>
      </c>
      <c r="AB39" s="328">
        <v>13.2</v>
      </c>
      <c r="AC39" s="255">
        <v>2</v>
      </c>
      <c r="AD39" s="251">
        <v>277457</v>
      </c>
      <c r="AE39" s="251">
        <v>638516</v>
      </c>
      <c r="AF39" s="250"/>
      <c r="AH39" s="380"/>
      <c r="AI39" s="381"/>
      <c r="AJ39" s="251"/>
      <c r="AK39" s="382"/>
      <c r="AL39" s="251"/>
      <c r="AM39" s="382"/>
      <c r="AN39" s="251"/>
      <c r="AO39" s="382"/>
      <c r="AP39" s="251"/>
      <c r="AQ39" s="382"/>
      <c r="AR39" s="251"/>
      <c r="AS39" s="382"/>
      <c r="AT39" s="251"/>
      <c r="AU39" s="382"/>
      <c r="AV39" s="251"/>
      <c r="AW39" s="382"/>
      <c r="AX39" s="251"/>
      <c r="AY39" s="382"/>
      <c r="AZ39" s="251"/>
      <c r="BA39" s="382"/>
      <c r="BB39" s="251"/>
      <c r="BC39" s="382"/>
      <c r="BD39" s="251"/>
      <c r="BE39" s="382"/>
      <c r="BF39" s="255"/>
    </row>
    <row r="40" spans="1:58" ht="15" customHeight="1">
      <c r="A40" s="174" t="s">
        <v>134</v>
      </c>
      <c r="B40" s="175" t="s">
        <v>135</v>
      </c>
      <c r="C40" s="147">
        <v>759.16399999999999</v>
      </c>
      <c r="D40" s="147">
        <v>271.029</v>
      </c>
      <c r="E40" s="248">
        <v>0.36</v>
      </c>
      <c r="F40" s="392">
        <v>13229</v>
      </c>
      <c r="G40" s="393">
        <f t="shared" si="0"/>
        <v>4.8874833284688793E-2</v>
      </c>
      <c r="H40" s="392">
        <v>259705</v>
      </c>
      <c r="I40" s="393">
        <f t="shared" si="1"/>
        <v>0.95948587030010601</v>
      </c>
      <c r="J40" s="251">
        <v>249820</v>
      </c>
      <c r="K40" s="253">
        <f t="shared" si="2"/>
        <v>0.92296551902494173</v>
      </c>
      <c r="L40" s="251">
        <v>0</v>
      </c>
      <c r="M40" s="253">
        <f t="shared" si="3"/>
        <v>0</v>
      </c>
      <c r="N40" s="251">
        <v>3364</v>
      </c>
      <c r="O40" s="253">
        <f t="shared" si="4"/>
        <v>1.2428372452165175E-2</v>
      </c>
      <c r="P40" s="251">
        <v>0</v>
      </c>
      <c r="Q40" s="253">
        <f t="shared" si="5"/>
        <v>0</v>
      </c>
      <c r="R40" s="251">
        <v>0</v>
      </c>
      <c r="S40" s="253">
        <f t="shared" si="6"/>
        <v>0</v>
      </c>
      <c r="T40" s="251">
        <v>0</v>
      </c>
      <c r="U40" s="253">
        <f t="shared" si="7"/>
        <v>0</v>
      </c>
      <c r="V40" s="251">
        <v>2192</v>
      </c>
      <c r="W40" s="253">
        <f t="shared" si="8"/>
        <v>8.0983925134203525E-3</v>
      </c>
      <c r="X40" s="251">
        <v>270488</v>
      </c>
      <c r="Y40" s="253">
        <f t="shared" si="9"/>
        <v>0.9993239024498376</v>
      </c>
      <c r="Z40" s="251">
        <v>216055</v>
      </c>
      <c r="AA40" s="253">
        <f t="shared" si="10"/>
        <v>0.79821997923678567</v>
      </c>
      <c r="AB40" s="328">
        <v>31</v>
      </c>
      <c r="AC40" s="255">
        <v>3</v>
      </c>
      <c r="AD40" s="251">
        <v>270671</v>
      </c>
      <c r="AE40" s="251">
        <v>758499</v>
      </c>
      <c r="AF40" s="250"/>
      <c r="AH40" s="380"/>
      <c r="AI40" s="381"/>
      <c r="AJ40" s="251"/>
      <c r="AK40" s="382"/>
      <c r="AL40" s="251"/>
      <c r="AM40" s="382"/>
      <c r="AN40" s="251"/>
      <c r="AO40" s="382"/>
      <c r="AP40" s="251"/>
      <c r="AQ40" s="382"/>
      <c r="AR40" s="251"/>
      <c r="AS40" s="382"/>
      <c r="AT40" s="251"/>
      <c r="AU40" s="382"/>
      <c r="AV40" s="251"/>
      <c r="AW40" s="382"/>
      <c r="AX40" s="251"/>
      <c r="AY40" s="382"/>
      <c r="AZ40" s="251"/>
      <c r="BA40" s="382"/>
      <c r="BB40" s="251"/>
      <c r="BC40" s="382"/>
      <c r="BD40" s="251"/>
      <c r="BE40" s="382"/>
      <c r="BF40" s="255"/>
    </row>
    <row r="41" spans="1:58" ht="15" customHeight="1">
      <c r="A41" s="174" t="s">
        <v>136</v>
      </c>
      <c r="B41" s="175" t="s">
        <v>137</v>
      </c>
      <c r="C41" s="147">
        <v>310.327</v>
      </c>
      <c r="D41" s="147">
        <v>175.238</v>
      </c>
      <c r="E41" s="248">
        <v>0.56000000000000005</v>
      </c>
      <c r="F41" s="392">
        <v>93360</v>
      </c>
      <c r="G41" s="393">
        <f t="shared" si="0"/>
        <v>0.53250894074298005</v>
      </c>
      <c r="H41" s="392">
        <v>18616</v>
      </c>
      <c r="I41" s="393">
        <f t="shared" si="1"/>
        <v>0.10618237404532258</v>
      </c>
      <c r="J41" s="251">
        <v>132175</v>
      </c>
      <c r="K41" s="253">
        <f t="shared" si="2"/>
        <v>0.75390284107437211</v>
      </c>
      <c r="L41" s="251">
        <v>150938</v>
      </c>
      <c r="M41" s="253">
        <f t="shared" si="3"/>
        <v>0.86092367714078744</v>
      </c>
      <c r="N41" s="251">
        <v>616</v>
      </c>
      <c r="O41" s="253">
        <f t="shared" si="4"/>
        <v>3.5135551360076659E-3</v>
      </c>
      <c r="P41" s="251">
        <v>69591</v>
      </c>
      <c r="Q41" s="253">
        <f t="shared" si="5"/>
        <v>0.39693476537322969</v>
      </c>
      <c r="R41" s="251">
        <v>0</v>
      </c>
      <c r="S41" s="253">
        <f t="shared" si="6"/>
        <v>0</v>
      </c>
      <c r="T41" s="251">
        <v>55928</v>
      </c>
      <c r="U41" s="253">
        <f t="shared" si="7"/>
        <v>0.31900342799778691</v>
      </c>
      <c r="V41" s="251">
        <v>2172</v>
      </c>
      <c r="W41" s="253">
        <f t="shared" si="8"/>
        <v>1.2388704148390666E-2</v>
      </c>
      <c r="X41" s="251">
        <v>174287</v>
      </c>
      <c r="Y41" s="253">
        <f t="shared" si="9"/>
        <v>0.99410224673598713</v>
      </c>
      <c r="Z41" s="251">
        <v>5699</v>
      </c>
      <c r="AA41" s="253">
        <f t="shared" si="10"/>
        <v>3.2506088831343649E-2</v>
      </c>
      <c r="AB41" s="328">
        <v>3.7</v>
      </c>
      <c r="AC41" s="255">
        <v>16</v>
      </c>
      <c r="AD41" s="251">
        <v>175321</v>
      </c>
      <c r="AE41" s="251">
        <v>310412</v>
      </c>
      <c r="AF41" s="250"/>
      <c r="AH41" s="380"/>
      <c r="AI41" s="381"/>
      <c r="AJ41" s="251"/>
      <c r="AK41" s="382"/>
      <c r="AL41" s="251"/>
      <c r="AM41" s="382"/>
      <c r="AN41" s="251"/>
      <c r="AO41" s="382"/>
      <c r="AP41" s="251"/>
      <c r="AQ41" s="382"/>
      <c r="AR41" s="251"/>
      <c r="AS41" s="382"/>
      <c r="AT41" s="251"/>
      <c r="AU41" s="382"/>
      <c r="AV41" s="251"/>
      <c r="AW41" s="382"/>
      <c r="AX41" s="251"/>
      <c r="AY41" s="382"/>
      <c r="AZ41" s="251"/>
      <c r="BA41" s="382"/>
      <c r="BB41" s="251"/>
      <c r="BC41" s="382"/>
      <c r="BD41" s="251"/>
      <c r="BE41" s="382"/>
      <c r="BF41" s="255"/>
    </row>
    <row r="42" spans="1:58" ht="15" customHeight="1">
      <c r="A42" s="174" t="s">
        <v>138</v>
      </c>
      <c r="B42" s="175" t="s">
        <v>139</v>
      </c>
      <c r="C42" s="147">
        <v>993.18299999999999</v>
      </c>
      <c r="D42" s="147">
        <v>487.505</v>
      </c>
      <c r="E42" s="248">
        <v>0.49</v>
      </c>
      <c r="F42" s="392">
        <v>1445</v>
      </c>
      <c r="G42" s="393">
        <f t="shared" si="0"/>
        <v>2.9666889082790126E-3</v>
      </c>
      <c r="H42" s="392">
        <v>0</v>
      </c>
      <c r="I42" s="393">
        <f t="shared" si="1"/>
        <v>0</v>
      </c>
      <c r="J42" s="251">
        <v>172236</v>
      </c>
      <c r="K42" s="253">
        <f t="shared" si="2"/>
        <v>0.35361289329158752</v>
      </c>
      <c r="L42" s="251">
        <v>0</v>
      </c>
      <c r="M42" s="253">
        <f t="shared" si="3"/>
        <v>0</v>
      </c>
      <c r="N42" s="251">
        <v>99090</v>
      </c>
      <c r="O42" s="253">
        <f t="shared" si="4"/>
        <v>0.20343889544731303</v>
      </c>
      <c r="P42" s="251">
        <v>485825</v>
      </c>
      <c r="Q42" s="253">
        <f t="shared" si="5"/>
        <v>0.99743366011394552</v>
      </c>
      <c r="R42" s="251">
        <v>424814</v>
      </c>
      <c r="S42" s="253">
        <f t="shared" si="6"/>
        <v>0.8721736898834882</v>
      </c>
      <c r="T42" s="251">
        <v>482807</v>
      </c>
      <c r="U42" s="253">
        <f t="shared" si="7"/>
        <v>0.99123748909305553</v>
      </c>
      <c r="V42" s="251">
        <v>286989</v>
      </c>
      <c r="W42" s="253">
        <f t="shared" si="8"/>
        <v>0.58920905404711799</v>
      </c>
      <c r="X42" s="251">
        <v>485352</v>
      </c>
      <c r="Y42" s="253">
        <f t="shared" si="9"/>
        <v>0.99646255710106246</v>
      </c>
      <c r="Z42" s="251">
        <v>485352</v>
      </c>
      <c r="AA42" s="253">
        <f t="shared" si="10"/>
        <v>0.99646255710106246</v>
      </c>
      <c r="AB42" s="328">
        <v>5.5</v>
      </c>
      <c r="AC42" s="255">
        <v>2</v>
      </c>
      <c r="AD42" s="251">
        <v>487075</v>
      </c>
      <c r="AE42" s="251">
        <v>993088</v>
      </c>
      <c r="AF42" s="250"/>
      <c r="AH42" s="380"/>
      <c r="AI42" s="381"/>
      <c r="AJ42" s="251"/>
      <c r="AK42" s="382"/>
      <c r="AL42" s="251"/>
      <c r="AM42" s="382"/>
      <c r="AN42" s="251"/>
      <c r="AO42" s="382"/>
      <c r="AP42" s="251"/>
      <c r="AQ42" s="382"/>
      <c r="AR42" s="251"/>
      <c r="AS42" s="382"/>
      <c r="AT42" s="251"/>
      <c r="AU42" s="382"/>
      <c r="AV42" s="251"/>
      <c r="AW42" s="382"/>
      <c r="AX42" s="251"/>
      <c r="AY42" s="382"/>
      <c r="AZ42" s="251"/>
      <c r="BA42" s="382"/>
      <c r="BB42" s="251"/>
      <c r="BC42" s="382"/>
      <c r="BD42" s="251"/>
      <c r="BE42" s="382"/>
      <c r="BF42" s="255"/>
    </row>
    <row r="43" spans="1:58" ht="15" customHeight="1">
      <c r="A43" s="174" t="s">
        <v>140</v>
      </c>
      <c r="B43" s="175" t="s">
        <v>141</v>
      </c>
      <c r="C43" s="147">
        <v>340.67099999999999</v>
      </c>
      <c r="D43" s="147">
        <v>137.92599999999999</v>
      </c>
      <c r="E43" s="248">
        <v>0.4</v>
      </c>
      <c r="F43" s="392">
        <v>35507</v>
      </c>
      <c r="G43" s="393">
        <f t="shared" si="0"/>
        <v>0.25736050911094038</v>
      </c>
      <c r="H43" s="392">
        <v>136062</v>
      </c>
      <c r="I43" s="393">
        <f t="shared" si="1"/>
        <v>0.98619949842714871</v>
      </c>
      <c r="J43" s="251">
        <v>136033</v>
      </c>
      <c r="K43" s="253">
        <f t="shared" si="2"/>
        <v>0.98598930171201604</v>
      </c>
      <c r="L43" s="251">
        <v>106843</v>
      </c>
      <c r="M43" s="253">
        <f t="shared" si="3"/>
        <v>0.77441543568705329</v>
      </c>
      <c r="N43" s="251">
        <v>245</v>
      </c>
      <c r="O43" s="253">
        <f t="shared" si="4"/>
        <v>1.775799834741893E-3</v>
      </c>
      <c r="P43" s="251">
        <v>137257</v>
      </c>
      <c r="Q43" s="253">
        <f t="shared" si="5"/>
        <v>0.99486105272313463</v>
      </c>
      <c r="R43" s="251">
        <v>16</v>
      </c>
      <c r="S43" s="253">
        <f t="shared" si="6"/>
        <v>1.1597060145253178E-4</v>
      </c>
      <c r="T43" s="251">
        <v>135816</v>
      </c>
      <c r="U43" s="253">
        <f t="shared" si="7"/>
        <v>0.98441645042981607</v>
      </c>
      <c r="V43" s="251">
        <v>85510</v>
      </c>
      <c r="W43" s="253">
        <f t="shared" si="8"/>
        <v>0.6197903831378746</v>
      </c>
      <c r="X43" s="251">
        <v>138065</v>
      </c>
      <c r="Y43" s="253">
        <f t="shared" si="9"/>
        <v>1.0007175680964875</v>
      </c>
      <c r="Z43" s="251">
        <v>15</v>
      </c>
      <c r="AA43" s="253">
        <f t="shared" si="10"/>
        <v>1.0872243886174854E-4</v>
      </c>
      <c r="AB43" s="328">
        <v>11.9</v>
      </c>
      <c r="AC43" s="255">
        <v>1</v>
      </c>
      <c r="AD43" s="251">
        <v>137966</v>
      </c>
      <c r="AE43" s="251">
        <v>340687</v>
      </c>
      <c r="AF43" s="250"/>
      <c r="AH43" s="380"/>
      <c r="AI43" s="381"/>
      <c r="AJ43" s="251"/>
      <c r="AK43" s="382"/>
      <c r="AL43" s="251"/>
      <c r="AM43" s="382"/>
      <c r="AN43" s="251"/>
      <c r="AO43" s="382"/>
      <c r="AP43" s="251"/>
      <c r="AQ43" s="382"/>
      <c r="AR43" s="251"/>
      <c r="AS43" s="382"/>
      <c r="AT43" s="251"/>
      <c r="AU43" s="382"/>
      <c r="AV43" s="251"/>
      <c r="AW43" s="382"/>
      <c r="AX43" s="251"/>
      <c r="AY43" s="382"/>
      <c r="AZ43" s="251"/>
      <c r="BA43" s="382"/>
      <c r="BB43" s="251"/>
      <c r="BC43" s="382"/>
      <c r="BD43" s="251"/>
      <c r="BE43" s="382"/>
      <c r="BF43" s="255"/>
    </row>
    <row r="44" spans="1:58" ht="15" customHeight="1">
      <c r="A44" s="174" t="s">
        <v>142</v>
      </c>
      <c r="B44" s="175" t="s">
        <v>143</v>
      </c>
      <c r="C44" s="147">
        <v>315.94299999999998</v>
      </c>
      <c r="D44" s="147">
        <v>173.92400000000001</v>
      </c>
      <c r="E44" s="248">
        <v>0.55000000000000004</v>
      </c>
      <c r="F44" s="392">
        <v>83247</v>
      </c>
      <c r="G44" s="393">
        <f t="shared" si="0"/>
        <v>0.47923250954181995</v>
      </c>
      <c r="H44" s="392">
        <v>165380</v>
      </c>
      <c r="I44" s="393">
        <f t="shared" si="1"/>
        <v>0.95205199500313742</v>
      </c>
      <c r="J44" s="251">
        <v>40482</v>
      </c>
      <c r="K44" s="253">
        <f t="shared" si="2"/>
        <v>0.23304491995233409</v>
      </c>
      <c r="L44" s="251">
        <v>170029</v>
      </c>
      <c r="M44" s="253">
        <f t="shared" si="3"/>
        <v>0.97881514486871724</v>
      </c>
      <c r="N44" s="251">
        <v>64138</v>
      </c>
      <c r="O44" s="253">
        <f t="shared" si="4"/>
        <v>0.36922669522016704</v>
      </c>
      <c r="P44" s="251">
        <v>125922</v>
      </c>
      <c r="Q44" s="253">
        <f t="shared" si="5"/>
        <v>0.72490199126124721</v>
      </c>
      <c r="R44" s="251">
        <v>0</v>
      </c>
      <c r="S44" s="253">
        <f t="shared" si="6"/>
        <v>0</v>
      </c>
      <c r="T44" s="251">
        <v>171375</v>
      </c>
      <c r="U44" s="253">
        <f t="shared" si="7"/>
        <v>0.98656373590314839</v>
      </c>
      <c r="V44" s="251">
        <v>170728</v>
      </c>
      <c r="W44" s="253">
        <f t="shared" si="8"/>
        <v>0.98283911599283857</v>
      </c>
      <c r="X44" s="251">
        <v>173430</v>
      </c>
      <c r="Y44" s="253">
        <f t="shared" si="9"/>
        <v>0.99839386560281851</v>
      </c>
      <c r="Z44" s="251">
        <v>41167</v>
      </c>
      <c r="AA44" s="253">
        <f t="shared" si="10"/>
        <v>0.23698829651889078</v>
      </c>
      <c r="AB44" s="328">
        <v>1.7</v>
      </c>
      <c r="AC44" s="255">
        <v>1</v>
      </c>
      <c r="AD44" s="251">
        <v>173709</v>
      </c>
      <c r="AE44" s="251">
        <v>315599</v>
      </c>
      <c r="AF44" s="250"/>
      <c r="AH44" s="380"/>
      <c r="AI44" s="381"/>
      <c r="AJ44" s="251"/>
      <c r="AK44" s="382"/>
      <c r="AL44" s="251"/>
      <c r="AM44" s="382"/>
      <c r="AN44" s="251"/>
      <c r="AO44" s="382"/>
      <c r="AP44" s="251"/>
      <c r="AQ44" s="382"/>
      <c r="AR44" s="251"/>
      <c r="AS44" s="382"/>
      <c r="AT44" s="251"/>
      <c r="AU44" s="382"/>
      <c r="AV44" s="251"/>
      <c r="AW44" s="382"/>
      <c r="AX44" s="251"/>
      <c r="AY44" s="382"/>
      <c r="AZ44" s="251"/>
      <c r="BA44" s="382"/>
      <c r="BB44" s="251"/>
      <c r="BC44" s="382"/>
      <c r="BD44" s="251"/>
      <c r="BE44" s="382"/>
      <c r="BF44" s="255"/>
    </row>
    <row r="45" spans="1:58" ht="15" customHeight="1">
      <c r="A45" s="174" t="s">
        <v>144</v>
      </c>
      <c r="B45" s="175" t="s">
        <v>145</v>
      </c>
      <c r="C45" s="147">
        <v>393.17700000000002</v>
      </c>
      <c r="D45" s="147">
        <v>159.155</v>
      </c>
      <c r="E45" s="248">
        <v>0.4</v>
      </c>
      <c r="F45" s="392">
        <v>20638</v>
      </c>
      <c r="G45" s="393">
        <f t="shared" si="0"/>
        <v>0.12985427730098406</v>
      </c>
      <c r="H45" s="392">
        <v>154005</v>
      </c>
      <c r="I45" s="393">
        <f t="shared" si="1"/>
        <v>0.96899932046409787</v>
      </c>
      <c r="J45" s="251">
        <v>152473</v>
      </c>
      <c r="K45" s="253">
        <f t="shared" si="2"/>
        <v>0.9593599778521632</v>
      </c>
      <c r="L45" s="251">
        <v>35617</v>
      </c>
      <c r="M45" s="253">
        <f t="shared" si="3"/>
        <v>0.22410213172929302</v>
      </c>
      <c r="N45" s="251">
        <v>741</v>
      </c>
      <c r="O45" s="253">
        <f t="shared" si="4"/>
        <v>4.6623713286185284E-3</v>
      </c>
      <c r="P45" s="251">
        <v>108699</v>
      </c>
      <c r="Q45" s="253">
        <f t="shared" si="5"/>
        <v>0.68393400951350258</v>
      </c>
      <c r="R45" s="251">
        <v>0</v>
      </c>
      <c r="S45" s="253">
        <f t="shared" si="6"/>
        <v>0</v>
      </c>
      <c r="T45" s="251">
        <v>101513</v>
      </c>
      <c r="U45" s="253">
        <f t="shared" si="7"/>
        <v>0.63871970402436262</v>
      </c>
      <c r="V45" s="251">
        <v>133151</v>
      </c>
      <c r="W45" s="253">
        <f t="shared" si="8"/>
        <v>0.83778597135882016</v>
      </c>
      <c r="X45" s="251">
        <v>158869</v>
      </c>
      <c r="Y45" s="253">
        <f t="shared" si="9"/>
        <v>0.99960360405708104</v>
      </c>
      <c r="Z45" s="251">
        <v>1663</v>
      </c>
      <c r="AA45" s="253">
        <f t="shared" si="10"/>
        <v>1.0463594493242393E-2</v>
      </c>
      <c r="AB45" s="328">
        <v>9</v>
      </c>
      <c r="AC45" s="255">
        <v>1</v>
      </c>
      <c r="AD45" s="251">
        <v>158932</v>
      </c>
      <c r="AE45" s="251">
        <v>393034</v>
      </c>
      <c r="AF45" s="250"/>
      <c r="AH45" s="380"/>
      <c r="AI45" s="381"/>
      <c r="AJ45" s="251"/>
      <c r="AK45" s="382"/>
      <c r="AL45" s="251"/>
      <c r="AM45" s="382"/>
      <c r="AN45" s="251"/>
      <c r="AO45" s="382"/>
      <c r="AP45" s="251"/>
      <c r="AQ45" s="382"/>
      <c r="AR45" s="251"/>
      <c r="AS45" s="382"/>
      <c r="AT45" s="251"/>
      <c r="AU45" s="382"/>
      <c r="AV45" s="251"/>
      <c r="AW45" s="382"/>
      <c r="AX45" s="251"/>
      <c r="AY45" s="382"/>
      <c r="AZ45" s="251"/>
      <c r="BA45" s="382"/>
      <c r="BB45" s="251"/>
      <c r="BC45" s="382"/>
      <c r="BD45" s="251"/>
      <c r="BE45" s="382"/>
      <c r="BF45" s="255"/>
    </row>
    <row r="46" spans="1:58" ht="15" customHeight="1">
      <c r="A46" s="174" t="s">
        <v>146</v>
      </c>
      <c r="B46" s="175" t="s">
        <v>147</v>
      </c>
      <c r="C46" s="147">
        <v>990.34100000000001</v>
      </c>
      <c r="D46" s="147">
        <v>503.28199999999998</v>
      </c>
      <c r="E46" s="248">
        <v>0.51</v>
      </c>
      <c r="F46" s="392">
        <v>9915</v>
      </c>
      <c r="G46" s="393">
        <f t="shared" si="0"/>
        <v>1.9687110948734089E-2</v>
      </c>
      <c r="H46" s="392">
        <v>0</v>
      </c>
      <c r="I46" s="393">
        <f t="shared" si="1"/>
        <v>0</v>
      </c>
      <c r="J46" s="251">
        <v>496386</v>
      </c>
      <c r="K46" s="253">
        <f t="shared" si="2"/>
        <v>0.98561838178500438</v>
      </c>
      <c r="L46" s="251">
        <v>0</v>
      </c>
      <c r="M46" s="253">
        <f t="shared" si="3"/>
        <v>0</v>
      </c>
      <c r="N46" s="251">
        <v>8515</v>
      </c>
      <c r="O46" s="253">
        <f t="shared" si="4"/>
        <v>1.690728691159564E-2</v>
      </c>
      <c r="P46" s="251">
        <v>477044</v>
      </c>
      <c r="Q46" s="253">
        <f t="shared" si="5"/>
        <v>0.94721312712333883</v>
      </c>
      <c r="R46" s="251">
        <v>17199</v>
      </c>
      <c r="S46" s="253">
        <f t="shared" si="6"/>
        <v>3.4150138296245851E-2</v>
      </c>
      <c r="T46" s="251">
        <v>0</v>
      </c>
      <c r="U46" s="253">
        <f t="shared" si="7"/>
        <v>0</v>
      </c>
      <c r="V46" s="251">
        <v>1883</v>
      </c>
      <c r="W46" s="253">
        <f t="shared" si="8"/>
        <v>3.7388633299512142E-3</v>
      </c>
      <c r="X46" s="251">
        <v>505133</v>
      </c>
      <c r="Y46" s="253">
        <f t="shared" si="9"/>
        <v>1.0029863252513258</v>
      </c>
      <c r="Z46" s="251">
        <v>504997</v>
      </c>
      <c r="AA46" s="253">
        <f t="shared" si="10"/>
        <v>1.002716285202004</v>
      </c>
      <c r="AB46" s="328">
        <v>9.8000000000000007</v>
      </c>
      <c r="AC46" s="255">
        <v>4</v>
      </c>
      <c r="AD46" s="251">
        <v>503629</v>
      </c>
      <c r="AE46" s="251">
        <v>990589</v>
      </c>
      <c r="AF46" s="250"/>
      <c r="AH46" s="380"/>
      <c r="AI46" s="381"/>
      <c r="AJ46" s="251"/>
      <c r="AK46" s="382"/>
      <c r="AL46" s="251"/>
      <c r="AM46" s="382"/>
      <c r="AN46" s="251"/>
      <c r="AO46" s="382"/>
      <c r="AP46" s="251"/>
      <c r="AQ46" s="382"/>
      <c r="AR46" s="251"/>
      <c r="AS46" s="382"/>
      <c r="AT46" s="251"/>
      <c r="AU46" s="382"/>
      <c r="AV46" s="251"/>
      <c r="AW46" s="382"/>
      <c r="AX46" s="251"/>
      <c r="AY46" s="382"/>
      <c r="AZ46" s="251"/>
      <c r="BA46" s="382"/>
      <c r="BB46" s="251"/>
      <c r="BC46" s="382"/>
      <c r="BD46" s="251"/>
      <c r="BE46" s="382"/>
      <c r="BF46" s="255"/>
    </row>
    <row r="47" spans="1:58" ht="15" customHeight="1">
      <c r="A47" s="174" t="s">
        <v>148</v>
      </c>
      <c r="B47" s="175" t="s">
        <v>149</v>
      </c>
      <c r="C47" s="147">
        <v>926.976</v>
      </c>
      <c r="D47" s="147">
        <v>495.49200000000002</v>
      </c>
      <c r="E47" s="248">
        <v>0.53</v>
      </c>
      <c r="F47" s="392">
        <v>315806</v>
      </c>
      <c r="G47" s="393">
        <f t="shared" si="0"/>
        <v>0.91616575380616416</v>
      </c>
      <c r="H47" s="392">
        <v>152974</v>
      </c>
      <c r="I47" s="393">
        <f t="shared" si="1"/>
        <v>0.44378365206089865</v>
      </c>
      <c r="J47" s="251">
        <v>343857</v>
      </c>
      <c r="K47" s="253">
        <f t="shared" si="2"/>
        <v>0.99754281934645372</v>
      </c>
      <c r="L47" s="251">
        <v>343857</v>
      </c>
      <c r="M47" s="253">
        <f t="shared" si="3"/>
        <v>0.99754281934645372</v>
      </c>
      <c r="N47" s="251">
        <v>89242</v>
      </c>
      <c r="O47" s="253">
        <f t="shared" si="4"/>
        <v>0.2588945878202748</v>
      </c>
      <c r="P47" s="251">
        <v>292931</v>
      </c>
      <c r="Q47" s="253">
        <f t="shared" si="5"/>
        <v>0.84980446992202008</v>
      </c>
      <c r="R47" s="251">
        <v>7374</v>
      </c>
      <c r="S47" s="253">
        <f t="shared" si="6"/>
        <v>2.1392266988488673E-2</v>
      </c>
      <c r="T47" s="251">
        <v>311407</v>
      </c>
      <c r="U47" s="253">
        <f t="shared" si="7"/>
        <v>0.90340408002228001</v>
      </c>
      <c r="V47" s="251">
        <v>319475</v>
      </c>
      <c r="W47" s="253">
        <f t="shared" si="8"/>
        <v>0.92680966858522096</v>
      </c>
      <c r="X47" s="251">
        <v>344418</v>
      </c>
      <c r="Y47" s="253">
        <f t="shared" si="9"/>
        <v>0.99917030263646489</v>
      </c>
      <c r="Z47" s="251">
        <v>203012</v>
      </c>
      <c r="AA47" s="253">
        <f t="shared" si="10"/>
        <v>0.58894587820274791</v>
      </c>
      <c r="AB47" s="328">
        <v>1.8</v>
      </c>
      <c r="AC47" s="255">
        <v>25</v>
      </c>
      <c r="AD47" s="251">
        <v>344704</v>
      </c>
      <c r="AE47" s="251">
        <v>916697</v>
      </c>
      <c r="AF47" s="250"/>
      <c r="AH47" s="380"/>
      <c r="AI47" s="381"/>
      <c r="AJ47" s="251"/>
      <c r="AK47" s="382"/>
      <c r="AL47" s="251"/>
      <c r="AM47" s="382"/>
      <c r="AN47" s="251"/>
      <c r="AO47" s="382"/>
      <c r="AP47" s="251"/>
      <c r="AQ47" s="382"/>
      <c r="AR47" s="251"/>
      <c r="AS47" s="382"/>
      <c r="AT47" s="251"/>
      <c r="AU47" s="382"/>
      <c r="AV47" s="251"/>
      <c r="AW47" s="382"/>
      <c r="AX47" s="251"/>
      <c r="AY47" s="382"/>
      <c r="AZ47" s="251"/>
      <c r="BA47" s="382"/>
      <c r="BB47" s="251"/>
      <c r="BC47" s="382"/>
      <c r="BD47" s="251"/>
      <c r="BE47" s="382"/>
      <c r="BF47" s="255"/>
    </row>
    <row r="48" spans="1:58" ht="15" customHeight="1">
      <c r="A48" s="174" t="s">
        <v>150</v>
      </c>
      <c r="B48" s="175" t="s">
        <v>151</v>
      </c>
      <c r="C48" s="147" t="s">
        <v>217</v>
      </c>
      <c r="D48" s="147">
        <v>510.53500000000003</v>
      </c>
      <c r="E48" s="248">
        <v>0.44</v>
      </c>
      <c r="F48" s="392">
        <v>55850</v>
      </c>
      <c r="G48" s="393">
        <f t="shared" si="0"/>
        <v>0.10933636643050533</v>
      </c>
      <c r="H48" s="392">
        <v>0</v>
      </c>
      <c r="I48" s="393">
        <f t="shared" si="1"/>
        <v>0</v>
      </c>
      <c r="J48" s="251">
        <v>116914</v>
      </c>
      <c r="K48" s="253">
        <f t="shared" si="2"/>
        <v>0.22888007063305463</v>
      </c>
      <c r="L48" s="251">
        <v>0</v>
      </c>
      <c r="M48" s="253">
        <f t="shared" si="3"/>
        <v>0</v>
      </c>
      <c r="N48" s="251">
        <v>2952</v>
      </c>
      <c r="O48" s="253">
        <f t="shared" si="4"/>
        <v>5.7790681056911685E-3</v>
      </c>
      <c r="P48" s="251">
        <v>17986</v>
      </c>
      <c r="Q48" s="253">
        <f t="shared" si="5"/>
        <v>3.5210812652087177E-2</v>
      </c>
      <c r="R48" s="251">
        <v>21808</v>
      </c>
      <c r="S48" s="253">
        <f t="shared" si="6"/>
        <v>4.2693061398683264E-2</v>
      </c>
      <c r="T48" s="251">
        <v>0</v>
      </c>
      <c r="U48" s="253">
        <f t="shared" si="7"/>
        <v>0</v>
      </c>
      <c r="V48" s="251">
        <v>13046</v>
      </c>
      <c r="W48" s="253">
        <f t="shared" si="8"/>
        <v>2.5539878897983394E-2</v>
      </c>
      <c r="X48" s="251">
        <v>513380</v>
      </c>
      <c r="Y48" s="253">
        <f t="shared" si="9"/>
        <v>1.0050331924457088</v>
      </c>
      <c r="Z48" s="251">
        <v>513006</v>
      </c>
      <c r="AA48" s="253">
        <f t="shared" si="10"/>
        <v>1.0043010205380094</v>
      </c>
      <c r="AB48" s="328">
        <v>26.9</v>
      </c>
      <c r="AC48" s="255">
        <v>2</v>
      </c>
      <c r="AD48" s="251">
        <v>510809</v>
      </c>
      <c r="AE48" s="251">
        <v>1162934</v>
      </c>
      <c r="AF48" s="250"/>
      <c r="AH48" s="380"/>
      <c r="AI48" s="381"/>
      <c r="AJ48" s="251"/>
      <c r="AK48" s="382"/>
      <c r="AL48" s="251"/>
      <c r="AM48" s="382"/>
      <c r="AN48" s="251"/>
      <c r="AO48" s="382"/>
      <c r="AP48" s="251"/>
      <c r="AQ48" s="382"/>
      <c r="AR48" s="251"/>
      <c r="AS48" s="382"/>
      <c r="AT48" s="251"/>
      <c r="AU48" s="382"/>
      <c r="AV48" s="251"/>
      <c r="AW48" s="382"/>
      <c r="AX48" s="251"/>
      <c r="AY48" s="382"/>
      <c r="AZ48" s="251"/>
      <c r="BA48" s="382"/>
      <c r="BB48" s="251"/>
      <c r="BC48" s="382"/>
      <c r="BD48" s="251"/>
      <c r="BE48" s="382"/>
      <c r="BF48" s="255"/>
    </row>
    <row r="49" spans="1:58" ht="15" customHeight="1">
      <c r="A49" s="174" t="s">
        <v>152</v>
      </c>
      <c r="B49" s="175" t="s">
        <v>153</v>
      </c>
      <c r="C49" s="147">
        <v>590.01300000000003</v>
      </c>
      <c r="D49" s="147">
        <v>278.839</v>
      </c>
      <c r="E49" s="248">
        <v>0.47</v>
      </c>
      <c r="F49" s="392">
        <v>0</v>
      </c>
      <c r="G49" s="393">
        <f t="shared" si="0"/>
        <v>0</v>
      </c>
      <c r="H49" s="392">
        <v>0</v>
      </c>
      <c r="I49" s="393">
        <f t="shared" si="1"/>
        <v>0</v>
      </c>
      <c r="J49" s="251">
        <v>279249</v>
      </c>
      <c r="K49" s="253">
        <f t="shared" si="2"/>
        <v>1.0022395693135935</v>
      </c>
      <c r="L49" s="251">
        <v>0</v>
      </c>
      <c r="M49" s="253">
        <f t="shared" si="3"/>
        <v>0</v>
      </c>
      <c r="N49" s="251">
        <v>2727</v>
      </c>
      <c r="O49" s="253">
        <f t="shared" si="4"/>
        <v>9.7873485868102284E-3</v>
      </c>
      <c r="P49" s="251">
        <v>273401</v>
      </c>
      <c r="Q49" s="253">
        <f t="shared" si="5"/>
        <v>0.9812507851054284</v>
      </c>
      <c r="R49" s="251">
        <v>83767</v>
      </c>
      <c r="S49" s="253">
        <f t="shared" si="6"/>
        <v>0.30064423508299687</v>
      </c>
      <c r="T49" s="251">
        <v>144421</v>
      </c>
      <c r="U49" s="253">
        <f t="shared" si="7"/>
        <v>0.51833467922835352</v>
      </c>
      <c r="V49" s="251">
        <v>279249</v>
      </c>
      <c r="W49" s="253">
        <f t="shared" si="8"/>
        <v>1.0022395693135935</v>
      </c>
      <c r="X49" s="251">
        <v>279249</v>
      </c>
      <c r="Y49" s="253">
        <f t="shared" si="9"/>
        <v>1.0022395693135935</v>
      </c>
      <c r="Z49" s="251">
        <v>279249</v>
      </c>
      <c r="AA49" s="253">
        <f t="shared" si="10"/>
        <v>1.0022395693135935</v>
      </c>
      <c r="AB49" s="328">
        <v>6.6</v>
      </c>
      <c r="AC49" s="255">
        <v>2</v>
      </c>
      <c r="AD49" s="251">
        <v>278625</v>
      </c>
      <c r="AE49" s="251">
        <v>590390</v>
      </c>
      <c r="AF49" s="250"/>
      <c r="AH49" s="380"/>
      <c r="AI49" s="381"/>
      <c r="AJ49" s="251"/>
      <c r="AK49" s="382"/>
      <c r="AL49" s="251"/>
      <c r="AM49" s="382"/>
      <c r="AN49" s="251"/>
      <c r="AO49" s="382"/>
      <c r="AP49" s="251"/>
      <c r="AQ49" s="382"/>
      <c r="AR49" s="251"/>
      <c r="AS49" s="382"/>
      <c r="AT49" s="251"/>
      <c r="AU49" s="382"/>
      <c r="AV49" s="251"/>
      <c r="AW49" s="382"/>
      <c r="AX49" s="251"/>
      <c r="AY49" s="382"/>
      <c r="AZ49" s="251"/>
      <c r="BA49" s="382"/>
      <c r="BB49" s="251"/>
      <c r="BC49" s="382"/>
      <c r="BD49" s="251"/>
      <c r="BE49" s="382"/>
      <c r="BF49" s="255"/>
    </row>
    <row r="50" spans="1:58" ht="15" customHeight="1">
      <c r="A50" s="174" t="s">
        <v>154</v>
      </c>
      <c r="B50" s="175" t="s">
        <v>155</v>
      </c>
      <c r="C50" s="147">
        <v>781.26300000000003</v>
      </c>
      <c r="D50" s="147">
        <v>459.863</v>
      </c>
      <c r="E50" s="248">
        <v>0.59</v>
      </c>
      <c r="F50" s="392">
        <v>321687</v>
      </c>
      <c r="G50" s="393">
        <f t="shared" si="0"/>
        <v>0.70135501945864631</v>
      </c>
      <c r="H50" s="392">
        <v>40174</v>
      </c>
      <c r="I50" s="393">
        <f t="shared" si="1"/>
        <v>8.7588981064611424E-2</v>
      </c>
      <c r="J50" s="251">
        <v>461695</v>
      </c>
      <c r="K50" s="253">
        <f t="shared" si="2"/>
        <v>1.0066061286559909</v>
      </c>
      <c r="L50" s="251">
        <v>461695</v>
      </c>
      <c r="M50" s="253">
        <f t="shared" si="3"/>
        <v>1.0066061286559909</v>
      </c>
      <c r="N50" s="251">
        <v>13999</v>
      </c>
      <c r="O50" s="253">
        <f t="shared" si="4"/>
        <v>3.0521186486869502E-2</v>
      </c>
      <c r="P50" s="251">
        <v>280959</v>
      </c>
      <c r="Q50" s="253">
        <f t="shared" si="5"/>
        <v>0.61255818516782401</v>
      </c>
      <c r="R50" s="251">
        <v>0</v>
      </c>
      <c r="S50" s="253">
        <f t="shared" si="6"/>
        <v>0</v>
      </c>
      <c r="T50" s="251">
        <v>461695</v>
      </c>
      <c r="U50" s="253">
        <f t="shared" si="7"/>
        <v>1.0066061286559909</v>
      </c>
      <c r="V50" s="251">
        <v>384534</v>
      </c>
      <c r="W50" s="253">
        <f t="shared" si="8"/>
        <v>0.8383765929382011</v>
      </c>
      <c r="X50" s="251">
        <v>461695</v>
      </c>
      <c r="Y50" s="253">
        <f t="shared" si="9"/>
        <v>1.0066061286559909</v>
      </c>
      <c r="Z50" s="251">
        <v>85488</v>
      </c>
      <c r="AA50" s="253">
        <f t="shared" si="10"/>
        <v>0.18638439819912136</v>
      </c>
      <c r="AB50" s="328">
        <v>0.9</v>
      </c>
      <c r="AC50" s="255">
        <v>24</v>
      </c>
      <c r="AD50" s="251">
        <v>458665</v>
      </c>
      <c r="AE50" s="251">
        <v>779793</v>
      </c>
      <c r="AF50" s="250"/>
      <c r="AH50" s="380"/>
      <c r="AI50" s="381"/>
      <c r="AJ50" s="251"/>
      <c r="AK50" s="382"/>
      <c r="AL50" s="251"/>
      <c r="AM50" s="382"/>
      <c r="AN50" s="251"/>
      <c r="AO50" s="382"/>
      <c r="AP50" s="251"/>
      <c r="AQ50" s="382"/>
      <c r="AR50" s="251"/>
      <c r="AS50" s="382"/>
      <c r="AT50" s="251"/>
      <c r="AU50" s="382"/>
      <c r="AV50" s="251"/>
      <c r="AW50" s="382"/>
      <c r="AX50" s="251"/>
      <c r="AY50" s="382"/>
      <c r="AZ50" s="251"/>
      <c r="BA50" s="382"/>
      <c r="BB50" s="251"/>
      <c r="BC50" s="382"/>
      <c r="BD50" s="251"/>
      <c r="BE50" s="382"/>
      <c r="BF50" s="255"/>
    </row>
    <row r="51" spans="1:58" ht="15" customHeight="1">
      <c r="A51" s="174" t="s">
        <v>156</v>
      </c>
      <c r="B51" s="175" t="s">
        <v>157</v>
      </c>
      <c r="C51" s="147">
        <v>621.24099999999999</v>
      </c>
      <c r="D51" s="147">
        <v>361.85700000000003</v>
      </c>
      <c r="E51" s="248">
        <v>0.57999999999999996</v>
      </c>
      <c r="F51" s="392">
        <v>77600</v>
      </c>
      <c r="G51" s="393">
        <f t="shared" si="0"/>
        <v>0.2146890467087007</v>
      </c>
      <c r="H51" s="392">
        <v>52317</v>
      </c>
      <c r="I51" s="393">
        <f t="shared" si="1"/>
        <v>0.14474081000849351</v>
      </c>
      <c r="J51" s="251">
        <v>349259</v>
      </c>
      <c r="K51" s="253">
        <f t="shared" si="2"/>
        <v>0.96626394026332607</v>
      </c>
      <c r="L51" s="251">
        <v>223936</v>
      </c>
      <c r="M51" s="253">
        <f t="shared" si="3"/>
        <v>0.61954389644020103</v>
      </c>
      <c r="N51" s="251">
        <v>1735</v>
      </c>
      <c r="O51" s="253">
        <f t="shared" si="4"/>
        <v>4.8000708252525226E-3</v>
      </c>
      <c r="P51" s="251">
        <v>312058</v>
      </c>
      <c r="Q51" s="253">
        <f t="shared" si="5"/>
        <v>0.86334322858020274</v>
      </c>
      <c r="R51" s="251">
        <v>0</v>
      </c>
      <c r="S51" s="253">
        <f t="shared" si="6"/>
        <v>0</v>
      </c>
      <c r="T51" s="251">
        <v>97436</v>
      </c>
      <c r="U51" s="253">
        <f t="shared" si="7"/>
        <v>0.26956755096789903</v>
      </c>
      <c r="V51" s="251">
        <v>61072</v>
      </c>
      <c r="W51" s="253">
        <f t="shared" si="8"/>
        <v>0.1689624930488888</v>
      </c>
      <c r="X51" s="251">
        <v>359556</v>
      </c>
      <c r="Y51" s="253">
        <f t="shared" si="9"/>
        <v>0.99475173812362883</v>
      </c>
      <c r="Z51" s="251">
        <v>176133</v>
      </c>
      <c r="AA51" s="253">
        <f t="shared" si="10"/>
        <v>0.48729157041164411</v>
      </c>
      <c r="AB51" s="328">
        <v>4.2</v>
      </c>
      <c r="AC51" s="255">
        <v>6</v>
      </c>
      <c r="AD51" s="251">
        <v>361453</v>
      </c>
      <c r="AE51" s="251">
        <v>620793</v>
      </c>
      <c r="AF51" s="250"/>
      <c r="AH51" s="380"/>
      <c r="AI51" s="381"/>
      <c r="AJ51" s="251"/>
      <c r="AK51" s="382"/>
      <c r="AL51" s="251"/>
      <c r="AM51" s="382"/>
      <c r="AN51" s="251"/>
      <c r="AO51" s="382"/>
      <c r="AP51" s="251"/>
      <c r="AQ51" s="382"/>
      <c r="AR51" s="251"/>
      <c r="AS51" s="382"/>
      <c r="AT51" s="251"/>
      <c r="AU51" s="382"/>
      <c r="AV51" s="251"/>
      <c r="AW51" s="382"/>
      <c r="AX51" s="251"/>
      <c r="AY51" s="382"/>
      <c r="AZ51" s="251"/>
      <c r="BA51" s="382"/>
      <c r="BB51" s="251"/>
      <c r="BC51" s="382"/>
      <c r="BD51" s="251"/>
      <c r="BE51" s="382"/>
      <c r="BF51" s="255"/>
    </row>
  </sheetData>
  <sheetProtection sheet="1" selectLockedCells="1" selectUnlockedCells="1"/>
  <autoFilter ref="A4:AH4" xr:uid="{00000000-0001-0000-0100-000000000000}"/>
  <mergeCells count="13">
    <mergeCell ref="V2:W2"/>
    <mergeCell ref="X2:AA2"/>
    <mergeCell ref="C1:D2"/>
    <mergeCell ref="F1:G1"/>
    <mergeCell ref="H1:I1"/>
    <mergeCell ref="T2:U2"/>
    <mergeCell ref="P2:Q2"/>
    <mergeCell ref="R2:S2"/>
    <mergeCell ref="J2:K2"/>
    <mergeCell ref="L2:M2"/>
    <mergeCell ref="J1:M1"/>
    <mergeCell ref="N1:O1"/>
    <mergeCell ref="N2:O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FCC1D-8D58-43BE-BF6D-033CE7900748}">
  <sheetPr>
    <tabColor theme="7"/>
  </sheetPr>
  <dimension ref="A1:AQ50"/>
  <sheetViews>
    <sheetView workbookViewId="0">
      <pane xSplit="2" ySplit="1" topLeftCell="C2" activePane="bottomRight" state="frozen"/>
      <selection pane="bottomRight" activeCell="Y2" sqref="Y2"/>
      <selection pane="bottomLeft" activeCell="A2" sqref="A2"/>
      <selection pane="topRight" activeCell="C1" sqref="C1"/>
    </sheetView>
  </sheetViews>
  <sheetFormatPr defaultColWidth="8.875" defaultRowHeight="15.95"/>
  <cols>
    <col min="1" max="1" width="17.875" bestFit="1" customWidth="1"/>
    <col min="2" max="2" width="9.625" bestFit="1" customWidth="1"/>
    <col min="28" max="28" width="9.625" customWidth="1"/>
  </cols>
  <sheetData>
    <row r="1" spans="1:43" ht="52.5" customHeight="1">
      <c r="A1" s="177" t="s">
        <v>30</v>
      </c>
      <c r="B1" s="177" t="s">
        <v>31</v>
      </c>
      <c r="C1" s="389" t="s">
        <v>172</v>
      </c>
      <c r="D1" s="389" t="s">
        <v>173</v>
      </c>
      <c r="E1" s="389" t="s">
        <v>174</v>
      </c>
      <c r="F1" s="389" t="s">
        <v>175</v>
      </c>
      <c r="G1" s="189" t="s">
        <v>176</v>
      </c>
      <c r="H1" s="189" t="s">
        <v>177</v>
      </c>
      <c r="I1" s="189" t="s">
        <v>178</v>
      </c>
      <c r="J1" s="189" t="s">
        <v>179</v>
      </c>
      <c r="K1" s="189" t="s">
        <v>180</v>
      </c>
      <c r="L1" s="189" t="s">
        <v>181</v>
      </c>
      <c r="M1" s="189" t="s">
        <v>182</v>
      </c>
      <c r="N1" s="189" t="s">
        <v>183</v>
      </c>
      <c r="O1" s="189" t="s">
        <v>184</v>
      </c>
      <c r="P1" s="189" t="s">
        <v>185</v>
      </c>
      <c r="Q1" s="189" t="s">
        <v>186</v>
      </c>
      <c r="R1" s="189" t="s">
        <v>187</v>
      </c>
      <c r="S1" s="189" t="s">
        <v>188</v>
      </c>
      <c r="T1" s="189" t="s">
        <v>189</v>
      </c>
      <c r="U1" s="189" t="s">
        <v>190</v>
      </c>
      <c r="V1" s="189" t="s">
        <v>191</v>
      </c>
      <c r="W1" s="189" t="s">
        <v>192</v>
      </c>
      <c r="X1" s="189" t="s">
        <v>193</v>
      </c>
      <c r="Y1" s="282" t="s">
        <v>32</v>
      </c>
      <c r="Z1" s="282" t="s">
        <v>33</v>
      </c>
      <c r="AA1" s="281" t="s">
        <v>34</v>
      </c>
      <c r="AB1" s="281" t="s">
        <v>35</v>
      </c>
      <c r="AC1" s="282" t="s">
        <v>36</v>
      </c>
      <c r="AD1" s="282" t="s">
        <v>37</v>
      </c>
      <c r="AE1" s="281" t="s">
        <v>38</v>
      </c>
      <c r="AF1" s="283" t="s">
        <v>164</v>
      </c>
      <c r="AG1" s="283" t="s">
        <v>165</v>
      </c>
      <c r="AH1" s="283" t="s">
        <v>166</v>
      </c>
      <c r="AI1" s="281" t="s">
        <v>39</v>
      </c>
      <c r="AJ1" s="282" t="s">
        <v>40</v>
      </c>
      <c r="AK1" s="283" t="s">
        <v>218</v>
      </c>
      <c r="AL1" s="283" t="s">
        <v>219</v>
      </c>
      <c r="AM1" s="281" t="s">
        <v>41</v>
      </c>
      <c r="AN1" s="281" t="s">
        <v>42</v>
      </c>
      <c r="AO1" s="282" t="s">
        <v>43</v>
      </c>
      <c r="AP1" s="282" t="s">
        <v>44</v>
      </c>
      <c r="AQ1" s="287" t="s">
        <v>45</v>
      </c>
    </row>
    <row r="2" spans="1:43">
      <c r="A2" s="182" t="s">
        <v>64</v>
      </c>
      <c r="B2" s="182" t="s">
        <v>65</v>
      </c>
      <c r="C2" s="390">
        <f>IF(P1_IndicatorData!F5="No data","x",IF(P1_IndicatorData!F5=0,0,ROUND(IF(LOG(P1_IndicatorData!F5)&gt;C$50,10,IF(LOG(P1_IndicatorData!F5)&lt;C$49,0,10-(C$50-LOG(P1_IndicatorData!F5))/(C$50-C$49)*10)),1)))</f>
        <v>9.5</v>
      </c>
      <c r="D2" s="391">
        <f>IF(P1_IndicatorData!G5="No data","x",ROUND(IF(P1_IndicatorData!G5&gt;D$50,10,IF(P1_IndicatorData!G5&lt;D$49,0,10-(D$50-P1_IndicatorData!G5)/(D$50-D$49)*10)),1))</f>
        <v>3.3</v>
      </c>
      <c r="E2" s="390">
        <f>IF(P1_IndicatorData!H5="No data","x",IF(P1_IndicatorData!H5=0,0,ROUND(IF(LOG(P1_IndicatorData!H5)&gt;E$50,10,IF(LOG(P1_IndicatorData!H5)&lt;E$49,0,10-(E$50-LOG(P1_IndicatorData!H5))/(E$50-E$49)*10)),1)))</f>
        <v>0.3</v>
      </c>
      <c r="F2" s="391">
        <f>IF(P1_IndicatorData!I5="No data","x",ROUND(IF(P1_IndicatorData!I5&gt;F$50,10,IF(P1_IndicatorData!I5&lt;F$49,0,10-(F$50-P1_IndicatorData!I5)/(F$50-F$49)*10)),1))</f>
        <v>0</v>
      </c>
      <c r="G2" s="279">
        <f>IF(P1_IndicatorData!J5="No data","x",IF(P1_IndicatorData!J5=0,0,ROUND(IF(LOG(P1_IndicatorData!J5)&gt;G$50,10,IF(LOG(P1_IndicatorData!J5)&lt;G$49,0,10-(G$50-LOG(P1_IndicatorData!J5))/(G$50-G$49)*10)),1)))</f>
        <v>5.5</v>
      </c>
      <c r="H2" s="263">
        <f>IF(P1_IndicatorData!K5="No data","x",ROUND(IF(P1_IndicatorData!K5&gt;H$50,10,IF(P1_IndicatorData!K5&lt;H$49,0,10-(H$50-P1_IndicatorData!K5)/(H$50-H$49)*10)),1))</f>
        <v>3.6</v>
      </c>
      <c r="I2" s="279">
        <f>IF(P1_IndicatorData!L5="No data","x",IF(P1_IndicatorData!L5=0,0,ROUND(IF(LOG(P1_IndicatorData!L5)&gt;I$50,10,IF(LOG(P1_IndicatorData!L5)&lt;I$49,0,10-(I$50-LOG(P1_IndicatorData!L5))/(I$50-I$49)*10)),1)))</f>
        <v>5</v>
      </c>
      <c r="J2" s="263">
        <f>IF(P1_IndicatorData!M5="No data","x",ROUND(IF(P1_IndicatorData!M5&gt;J$50,10,IF(P1_IndicatorData!M5&lt;J$49,0,10-(J$50-P1_IndicatorData!M5)/(J$50-J$49)*10)),1))</f>
        <v>0.3</v>
      </c>
      <c r="K2" s="279">
        <f>IF(P1_IndicatorData!N5="No data","x",IF(P1_IndicatorData!N5=0,0,ROUND(IF(LOG(P1_IndicatorData!N5)&gt;K$50,10,IF(LOG(P1_IndicatorData!N5)&lt;K$49,0,10-(K$50-LOG(P1_IndicatorData!N5))/(K$50-K$49)*10)),1)))</f>
        <v>5.9</v>
      </c>
      <c r="L2" s="263">
        <f>IF(P1_IndicatorData!O5="No data","x",ROUND(IF(P1_IndicatorData!O5&gt;L$50,10,IF(P1_IndicatorData!O5&lt;L$49,0,10-(L$50-P1_IndicatorData!O5)/(L$50-L$49)*10)),1))</f>
        <v>0.8</v>
      </c>
      <c r="M2" s="279">
        <f>IF(P1_IndicatorData!P5="No data","x",IF(P1_IndicatorData!P5=0,0,ROUND(IF(LOG(P1_IndicatorData!P5)&gt;M$50,10,IF(LOG(P1_IndicatorData!P5)&lt;M$49,0,10-(M$50-LOG(P1_IndicatorData!P5))/(M$50-M$49)*10)),1)))</f>
        <v>5.3</v>
      </c>
      <c r="N2" s="263">
        <f>IF(P1_IndicatorData!Q5="No data","x",ROUND(IF(P1_IndicatorData!Q5&gt;N$50,10,IF(P1_IndicatorData!Q5&lt;N$49,0,10-(N$50-P1_IndicatorData!Q5)/(N$50-N$49)*10)),1))</f>
        <v>0.4</v>
      </c>
      <c r="O2" s="279">
        <f>IF(P1_IndicatorData!R5="No data","x",IF(P1_IndicatorData!R5=0,0,ROUND(IF(LOG(P1_IndicatorData!R5)&gt;O$50,10,IF(LOG(P1_IndicatorData!R5)&lt;O$49,0,10-(O$50-LOG(P1_IndicatorData!R5))/(O$50-O$49)*10)),1)))</f>
        <v>0.2</v>
      </c>
      <c r="P2" s="263">
        <f>IF(P1_IndicatorData!S5="No data","x",ROUND(IF(P1_IndicatorData!S5&gt;P$50,10,IF(P1_IndicatorData!S5&lt;P$49,0,10-(P$50-P1_IndicatorData!S5)/(P$50-P$49)*10)),1))</f>
        <v>0</v>
      </c>
      <c r="Q2" s="279">
        <f>IF(P1_IndicatorData!T5="No data","x",IF(P1_IndicatorData!T5=0,0,ROUND(IF(LOG(P1_IndicatorData!T5)&gt;Q$50,10,IF(LOG(P1_IndicatorData!T5)&lt;Q$49,0,10-(Q$50-LOG(P1_IndicatorData!T5))/(Q$50-Q$49)*10)),1)))</f>
        <v>7.4</v>
      </c>
      <c r="R2" s="263">
        <f>IF(P1_IndicatorData!U5="No data","x",ROUND(IF(P1_IndicatorData!U5&gt;R$50,10,IF(P1_IndicatorData!U5&lt;R$49,0,10-(R$50-P1_IndicatorData!U5)/(R$50-R$49)*10)),1))</f>
        <v>2.6</v>
      </c>
      <c r="S2" s="279">
        <f>IF(P1_IndicatorData!V5="No data","x",IF(P1_IndicatorData!V5=0,0,ROUND(IF(LOG(P1_IndicatorData!V5)&gt;S$50,10,IF(LOG(P1_IndicatorData!V5)&lt;S$49,0,10-(S$50-LOG(P1_IndicatorData!V5))/(S$50-S$49)*10)),1)))</f>
        <v>6</v>
      </c>
      <c r="T2" s="263">
        <f>IF(P1_IndicatorData!W5="No data","x",ROUND(IF(P1_IndicatorData!W5&gt;T$50,10,IF(P1_IndicatorData!W5&lt;T$49,0,10-(T$50-P1_IndicatorData!W5)/(T$50-T$49)*10)),1))</f>
        <v>1.8</v>
      </c>
      <c r="U2" s="279">
        <f>IF(P1_IndicatorData!X5="No data","x",IF(P1_IndicatorData!X5=0,0,ROUND(IF(LOG(P1_IndicatorData!X5)&gt;U$50,10,IF(LOG(P1_IndicatorData!X5)&lt;U$49,0,10-(U$50-LOG(P1_IndicatorData!X5))/(U$50-U$49)*10)),1)))</f>
        <v>7.7</v>
      </c>
      <c r="V2" s="263">
        <f>IF(P1_IndicatorData!Y5="No data","x",ROUND(IF(P1_IndicatorData!Y5&gt;V$50,10,IF(P1_IndicatorData!Y5&lt;V$49,0,10-(V$50-P1_IndicatorData!Y5)/(V$50-V$49)*10)),1))</f>
        <v>9.8000000000000007</v>
      </c>
      <c r="W2" s="279">
        <f>IF(P1_IndicatorData!Z5="No data","x",IF(P1_IndicatorData!Z5=0,0,ROUND(IF(LOG(P1_IndicatorData!Z5)&gt;W$50,10,IF(LOG(P1_IndicatorData!Z5)&lt;W$49,0,10-(W$50-LOG(P1_IndicatorData!Z5))/(W$50-W$49)*10)),1)))</f>
        <v>8.3000000000000007</v>
      </c>
      <c r="X2" s="263">
        <f>IF(P1_IndicatorData!AA5="No data","x",ROUND(IF(P1_IndicatorData!AA5&gt;X$50,10,IF(P1_IndicatorData!AA5&lt;X$49,0,10-(X$50-P1_IndicatorData!AA5)/(X$50-X$49)*10)),1))</f>
        <v>8.6999999999999993</v>
      </c>
      <c r="Y2" s="285">
        <f>IF(AND(C2="x",D2="x"),"x",ROUND((10-GEOMEAN(((10-C2)/10*9+1),((10-D2)/10*9+1)))/9*10,1))</f>
        <v>7.6</v>
      </c>
      <c r="Z2" s="285">
        <f t="shared" ref="Z2:Z48" si="0">IF(AND(E2="x",F2="x"),"x",ROUND((10-GEOMEAN(((10-E2)/10*9+1),((10-F2)/10*9+1)))/9*10,1))</f>
        <v>0.2</v>
      </c>
      <c r="AA2" s="284">
        <f>IF(AND(H2="x",G2="x"),"x",ROUND((10-GEOMEAN(((10-G2)/10*9+1),((10-H2)/10*9+1)))/9*10,1))</f>
        <v>4.5999999999999996</v>
      </c>
      <c r="AB2" s="284">
        <f t="shared" ref="AB2:AB48" si="1">IF(AND(I2="x",J2="x"),"x",ROUND((10-GEOMEAN(((10-I2)/10*9+1),((10-J2)/10*9+1)))/9*10,1))</f>
        <v>3</v>
      </c>
      <c r="AC2" s="285">
        <f>IF(AND(AA2="x",AB2="x"),"x",ROUND((10-GEOMEAN(((10-AA2)/10*9+1),((10-AB2)/10*9+1)))/9*10,1))</f>
        <v>3.8</v>
      </c>
      <c r="AD2" s="285">
        <f t="shared" ref="AD2:AD48" si="2">IF(AND(K2="x",L2="x"),"x",ROUND((10-GEOMEAN(((10-K2)/10*9+1),((10-L2)/10*9+1)))/9*10,1))</f>
        <v>3.8</v>
      </c>
      <c r="AE2" s="284">
        <f t="shared" ref="AE2:AE48" si="3">IF(AND(M2="x",N2="x"),"x",ROUND((10-GEOMEAN(((10-M2)/10*9+1),((10-N2)/10*9+1)))/9*10,1))</f>
        <v>3.2</v>
      </c>
      <c r="AF2" s="286">
        <f>IF(AND(O2="x",P2="x"),"x",ROUND((10-GEOMEAN(((10-O2)/10*9+1),((10-P2)/10*9+1)))/9*10,1))</f>
        <v>0.1</v>
      </c>
      <c r="AG2" s="286">
        <f t="shared" ref="AG2:AG48" si="4">IF(AND(R2="x",Q2="x"),"x",ROUND((10-GEOMEAN(((10-Q2)/10*9+1),((10-R2)/10*9+1)))/9*10,1))</f>
        <v>5.5</v>
      </c>
      <c r="AH2" s="286">
        <f t="shared" ref="AH2:AH47" si="5">IF(AND(S2="x",T2="x"),"x",ROUND((10-GEOMEAN(((10-S2)/10*9+1),((10-T2)/10*9+1)))/9*10,1))</f>
        <v>4.2</v>
      </c>
      <c r="AI2" s="284">
        <f>ROUND((10-GEOMEAN(((10-AF2)/10*9+1),((10-AG2)/10*9+1),((10-AH2)/10*9+1)))/9*10,1)</f>
        <v>3.6</v>
      </c>
      <c r="AJ2" s="285">
        <f>ROUND((10-GEOMEAN(((10-AE2)/10*9+1),((10-AI2)/10*9+1)))/9*10,1)</f>
        <v>3.4</v>
      </c>
      <c r="AK2" s="286">
        <f t="shared" ref="AK2:AK48" si="6">ROUND(AVERAGE(U2,W2),1)</f>
        <v>8</v>
      </c>
      <c r="AL2" s="286">
        <f t="shared" ref="AL2:AL48" si="7">ROUND(AVERAGE(V2,X2),1)</f>
        <v>9.3000000000000007</v>
      </c>
      <c r="AM2" s="284">
        <f t="shared" ref="AM2:AM48" si="8">IF(AND(AK2="x",AL2="x"),"x",ROUND((10-GEOMEAN(((10-AK2)/10*9+1),((10-AL2)/10*9+1)))/9*10,1))</f>
        <v>8.6999999999999993</v>
      </c>
      <c r="AN2" s="284">
        <f>IF(P1_IndicatorData!AB5="No data","x",ROUND(IF(P1_IndicatorData!AB5&gt;AN$50,0,IF(P1_IndicatorData!AB5&lt;AN$49,10,(AN$50-P1_IndicatorData!AB5)/(AN$50-AN$49)*10)),1))</f>
        <v>9.6999999999999993</v>
      </c>
      <c r="AO2" s="285">
        <f t="shared" ref="AO2:AO48" si="9">ROUND((10-GEOMEAN(((10-AM2)/10*9+1),((10-AN2)/10*9+1)))/9*10,1)</f>
        <v>9.3000000000000007</v>
      </c>
      <c r="AP2" s="285">
        <f>IF(P1_IndicatorData!AC5="No data","x",ROUND(IF(P1_IndicatorData!AC5&gt;AP$50,10,IF(P1_IndicatorData!AC5&lt;AP$49,0,10-(AP$50-P1_IndicatorData!AC5)/(AP$50-AP$49)*10)),1))</f>
        <v>8</v>
      </c>
      <c r="AQ2" s="288">
        <f t="shared" ref="AQ2:AQ48" si="10">ROUND((10-GEOMEAN(((10-Y2)/10*9+1),((10-Z2)/10*9+1),((10-AC2)/10*9+1),((10-AD2)/10*9+1),((10-AJ2)/10*9+1),((10-AO2)/10*9+1),((10-AP2)/10*9+1)))/9*10,1)</f>
        <v>6</v>
      </c>
    </row>
    <row r="3" spans="1:43">
      <c r="A3" s="182" t="s">
        <v>66</v>
      </c>
      <c r="B3" s="182" t="s">
        <v>67</v>
      </c>
      <c r="C3" s="390">
        <f>IF(P1_IndicatorData!F6="No data","x",IF(P1_IndicatorData!F6=0,0,ROUND(IF(LOG(P1_IndicatorData!F6)&gt;C$50,10,IF(LOG(P1_IndicatorData!F6)&lt;C$49,0,10-(C$50-LOG(P1_IndicatorData!F6))/(C$50-C$49)*10)),1)))</f>
        <v>1.2</v>
      </c>
      <c r="D3" s="390">
        <f>IF(P1_IndicatorData!G6="No data","x",ROUND(IF(P1_IndicatorData!G6&gt;D$50,10,IF(P1_IndicatorData!G6&lt;D$49,0,10-(D$50-P1_IndicatorData!G6)/(D$50-D$49)*10)),1))</f>
        <v>0</v>
      </c>
      <c r="E3" s="390">
        <f>IF(P1_IndicatorData!H6="No data","x",IF(P1_IndicatorData!H6=0,0,ROUND(IF(LOG(P1_IndicatorData!H6)&gt;E$50,10,IF(LOG(P1_IndicatorData!H6)&lt;E$49,0,10-(E$50-LOG(P1_IndicatorData!H6))/(E$50-E$49)*10)),1)))</f>
        <v>7.9</v>
      </c>
      <c r="F3" s="391">
        <f>IF(P1_IndicatorData!I6="No data","x",ROUND(IF(P1_IndicatorData!I6&gt;F$50,10,IF(P1_IndicatorData!I6&lt;F$49,0,10-(F$50-P1_IndicatorData!I6)/(F$50-F$49)*10)),1))</f>
        <v>5.4</v>
      </c>
      <c r="G3" s="279">
        <f>IF(P1_IndicatorData!J6="No data","x",IF(P1_IndicatorData!J6=0,0,ROUND(IF(LOG(P1_IndicatorData!J6)&gt;G$50,10,IF(LOG(P1_IndicatorData!J6)&lt;G$49,0,10-(G$50-LOG(P1_IndicatorData!J6))/(G$50-G$49)*10)),1)))</f>
        <v>8.1999999999999993</v>
      </c>
      <c r="H3" s="263">
        <f>IF(P1_IndicatorData!K6="No data","x",ROUND(IF(P1_IndicatorData!K6&gt;H$50,10,IF(P1_IndicatorData!K6&lt;H$49,0,10-(H$50-P1_IndicatorData!K6)/(H$50-H$49)*10)),1))</f>
        <v>10</v>
      </c>
      <c r="I3" s="279">
        <f>IF(P1_IndicatorData!L6="No data","x",IF(P1_IndicatorData!L6=0,0,ROUND(IF(LOG(P1_IndicatorData!L6)&gt;I$50,10,IF(LOG(P1_IndicatorData!L6)&lt;I$49,0,10-(I$50-LOG(P1_IndicatorData!L6))/(I$50-I$49)*10)),1)))</f>
        <v>0</v>
      </c>
      <c r="J3" s="263">
        <f>IF(P1_IndicatorData!M6="No data","x",ROUND(IF(P1_IndicatorData!M6&gt;J$50,10,IF(P1_IndicatorData!M6&lt;J$49,0,10-(J$50-P1_IndicatorData!M6)/(J$50-J$49)*10)),1))</f>
        <v>0</v>
      </c>
      <c r="K3" s="279">
        <f>IF(P1_IndicatorData!N6="No data","x",IF(P1_IndicatorData!N6=0,0,ROUND(IF(LOG(P1_IndicatorData!N6)&gt;K$50,10,IF(LOG(P1_IndicatorData!N6)&lt;K$49,0,10-(K$50-LOG(P1_IndicatorData!N6))/(K$50-K$49)*10)),1)))</f>
        <v>0</v>
      </c>
      <c r="L3" s="263">
        <f>IF(P1_IndicatorData!O6="No data","x",ROUND(IF(P1_IndicatorData!O6&gt;L$50,10,IF(P1_IndicatorData!O6&lt;L$49,0,10-(L$50-P1_IndicatorData!O6)/(L$50-L$49)*10)),1))</f>
        <v>0</v>
      </c>
      <c r="M3" s="279">
        <f>IF(P1_IndicatorData!P6="No data","x",IF(P1_IndicatorData!P6=0,0,ROUND(IF(LOG(P1_IndicatorData!P6)&gt;M$50,10,IF(LOG(P1_IndicatorData!P6)&lt;M$49,0,10-(M$50-LOG(P1_IndicatorData!P6))/(M$50-M$49)*10)),1)))</f>
        <v>0</v>
      </c>
      <c r="N3" s="263">
        <f>IF(P1_IndicatorData!Q6="No data","x",ROUND(IF(P1_IndicatorData!Q6&gt;N$50,10,IF(P1_IndicatorData!Q6&lt;N$49,0,10-(N$50-P1_IndicatorData!Q6)/(N$50-N$49)*10)),1))</f>
        <v>0</v>
      </c>
      <c r="O3" s="279">
        <f>IF(P1_IndicatorData!R6="No data","x",IF(P1_IndicatorData!R6=0,0,ROUND(IF(LOG(P1_IndicatorData!R6)&gt;O$50,10,IF(LOG(P1_IndicatorData!R6)&lt;O$49,0,10-(O$50-LOG(P1_IndicatorData!R6))/(O$50-O$49)*10)),1)))</f>
        <v>5</v>
      </c>
      <c r="P3" s="263">
        <f>IF(P1_IndicatorData!S6="No data","x",ROUND(IF(P1_IndicatorData!S6&gt;P$50,10,IF(P1_IndicatorData!S6&lt;P$49,0,10-(P$50-P1_IndicatorData!S6)/(P$50-P$49)*10)),1))</f>
        <v>0.2</v>
      </c>
      <c r="Q3" s="279">
        <f>IF(P1_IndicatorData!T6="No data","x",IF(P1_IndicatorData!T6=0,0,ROUND(IF(LOG(P1_IndicatorData!T6)&gt;Q$50,10,IF(LOG(P1_IndicatorData!T6)&lt;Q$49,0,10-(Q$50-LOG(P1_IndicatorData!T6))/(Q$50-Q$49)*10)),1)))</f>
        <v>0</v>
      </c>
      <c r="R3" s="263">
        <f>IF(P1_IndicatorData!U6="No data","x",ROUND(IF(P1_IndicatorData!U6&gt;R$50,10,IF(P1_IndicatorData!U6&lt;R$49,0,10-(R$50-P1_IndicatorData!U6)/(R$50-R$49)*10)),1))</f>
        <v>0</v>
      </c>
      <c r="S3" s="279">
        <f>IF(P1_IndicatorData!V6="No data","x",IF(P1_IndicatorData!V6=0,0,ROUND(IF(LOG(P1_IndicatorData!V6)&gt;S$50,10,IF(LOG(P1_IndicatorData!V6)&lt;S$49,0,10-(S$50-LOG(P1_IndicatorData!V6))/(S$50-S$49)*10)),1)))</f>
        <v>6.5</v>
      </c>
      <c r="T3" s="263">
        <f>IF(P1_IndicatorData!W6="No data","x",ROUND(IF(P1_IndicatorData!W6&gt;T$50,10,IF(P1_IndicatorData!W6&lt;T$49,0,10-(T$50-P1_IndicatorData!W6)/(T$50-T$49)*10)),1))</f>
        <v>2.1</v>
      </c>
      <c r="U3" s="279">
        <f>IF(P1_IndicatorData!X6="No data","x",IF(P1_IndicatorData!X6=0,0,ROUND(IF(LOG(P1_IndicatorData!X6)&gt;U$50,10,IF(LOG(P1_IndicatorData!X6)&lt;U$49,0,10-(U$50-LOG(P1_IndicatorData!X6))/(U$50-U$49)*10)),1)))</f>
        <v>8.1999999999999993</v>
      </c>
      <c r="V3" s="263">
        <f>IF(P1_IndicatorData!Y6="No data","x",ROUND(IF(P1_IndicatorData!Y6&gt;V$50,10,IF(P1_IndicatorData!Y6&lt;V$49,0,10-(V$50-P1_IndicatorData!Y6)/(V$50-V$49)*10)),1))</f>
        <v>10</v>
      </c>
      <c r="W3" s="279">
        <f>IF(P1_IndicatorData!Z6="No data","x",IF(P1_IndicatorData!Z6=0,0,ROUND(IF(LOG(P1_IndicatorData!Z6)&gt;W$50,10,IF(LOG(P1_IndicatorData!Z6)&lt;W$49,0,10-(W$50-LOG(P1_IndicatorData!Z6))/(W$50-W$49)*10)),1)))</f>
        <v>8.8000000000000007</v>
      </c>
      <c r="X3" s="263">
        <f>IF(P1_IndicatorData!AA6="No data","x",ROUND(IF(P1_IndicatorData!AA6&gt;X$50,10,IF(P1_IndicatorData!AA6&lt;X$49,0,10-(X$50-P1_IndicatorData!AA6)/(X$50-X$49)*10)),1))</f>
        <v>9.8000000000000007</v>
      </c>
      <c r="Y3" s="285">
        <f t="shared" ref="Y3:Y48" si="11">IF(AND(C3="x",D3="x"),"x",ROUND((10-GEOMEAN(((10-C3)/10*9+1),((10-D3)/10*9+1)))/9*10,1))</f>
        <v>0.6</v>
      </c>
      <c r="Z3" s="285">
        <f t="shared" si="0"/>
        <v>6.8</v>
      </c>
      <c r="AA3" s="284">
        <f t="shared" ref="AA3:AA47" si="12">IF(AND(H3="x",I3="x"),"x",ROUND((10-GEOMEAN(((10-G3)/10*9+1),((10-H3)/10*9+1)))/9*10,1))</f>
        <v>9.3000000000000007</v>
      </c>
      <c r="AB3" s="284">
        <f t="shared" si="1"/>
        <v>0</v>
      </c>
      <c r="AC3" s="285">
        <f t="shared" ref="AC3:AC48" si="13">IF(AND(AA3="x",AB3="x"),"x",ROUND((10-GEOMEAN(((10-AA3)/10*9+1),((10-AB3)/10*9+1)))/9*10,1))</f>
        <v>6.6</v>
      </c>
      <c r="AD3" s="285">
        <f t="shared" si="2"/>
        <v>0</v>
      </c>
      <c r="AE3" s="284">
        <f t="shared" si="3"/>
        <v>0</v>
      </c>
      <c r="AF3" s="286">
        <f t="shared" ref="AF3:AF48" si="14">IF(AND(O3="x",P3="x"),"x",ROUND((10-GEOMEAN(((10-O3)/10*9+1),((10-P3)/10*9+1)))/9*10,1))</f>
        <v>2.9</v>
      </c>
      <c r="AG3" s="286">
        <f t="shared" si="4"/>
        <v>0</v>
      </c>
      <c r="AH3" s="286">
        <f t="shared" si="5"/>
        <v>4.7</v>
      </c>
      <c r="AI3" s="284">
        <f t="shared" ref="AI3:AI48" si="15">ROUND((10-GEOMEAN(((10-AF3)/10*9+1),((10-AG3)/10*9+1),((10-AH3)/10*9+1)))/9*10,1)</f>
        <v>2.7</v>
      </c>
      <c r="AJ3" s="285">
        <f t="shared" ref="AJ3:AJ48" si="16">ROUND((10-GEOMEAN(((10-AE3)/10*9+1),((10-AI3)/10*9+1)))/9*10,1)</f>
        <v>1.4</v>
      </c>
      <c r="AK3" s="286">
        <f t="shared" si="6"/>
        <v>8.5</v>
      </c>
      <c r="AL3" s="286">
        <f t="shared" si="7"/>
        <v>9.9</v>
      </c>
      <c r="AM3" s="284">
        <f t="shared" si="8"/>
        <v>9.3000000000000007</v>
      </c>
      <c r="AN3" s="284">
        <f>IF(P1_IndicatorData!AB6="No data","x",ROUND(IF(P1_IndicatorData!AB6&gt;AN$50,0,IF(P1_IndicatorData!AB6&lt;AN$49,10,(AN$50-P1_IndicatorData!AB6)/(AN$50-AN$49)*10)),1))</f>
        <v>9.5</v>
      </c>
      <c r="AO3" s="285">
        <f t="shared" si="9"/>
        <v>9.4</v>
      </c>
      <c r="AP3" s="285">
        <f>IF(P1_IndicatorData!AC6="No data","x",ROUND(IF(P1_IndicatorData!AC6&gt;AP$50,10,IF(P1_IndicatorData!AC6&lt;AP$49,0,10-(AP$50-P1_IndicatorData!AC6)/(AP$50-AP$49)*10)),1))</f>
        <v>0</v>
      </c>
      <c r="AQ3" s="288">
        <f t="shared" si="10"/>
        <v>4.8</v>
      </c>
    </row>
    <row r="4" spans="1:43">
      <c r="A4" s="182" t="s">
        <v>68</v>
      </c>
      <c r="B4" s="182" t="s">
        <v>69</v>
      </c>
      <c r="C4" s="390">
        <f>IF(P1_IndicatorData!F7="No data","x",IF(P1_IndicatorData!F7=0,0,ROUND(IF(LOG(P1_IndicatorData!F7)&gt;C$50,10,IF(LOG(P1_IndicatorData!F7)&lt;C$49,0,10-(C$50-LOG(P1_IndicatorData!F7))/(C$50-C$49)*10)),1)))</f>
        <v>0</v>
      </c>
      <c r="D4" s="390">
        <f>IF(P1_IndicatorData!G7="No data","x",ROUND(IF(P1_IndicatorData!G7&gt;D$50,10,IF(P1_IndicatorData!G7&lt;D$49,0,10-(D$50-P1_IndicatorData!G7)/(D$50-D$49)*10)),1))</f>
        <v>0</v>
      </c>
      <c r="E4" s="390">
        <f>IF(P1_IndicatorData!H7="No data","x",IF(P1_IndicatorData!H7=0,0,ROUND(IF(LOG(P1_IndicatorData!H7)&gt;E$50,10,IF(LOG(P1_IndicatorData!H7)&lt;E$49,0,10-(E$50-LOG(P1_IndicatorData!H7))/(E$50-E$49)*10)),1)))</f>
        <v>5.2</v>
      </c>
      <c r="F4" s="391">
        <f>IF(P1_IndicatorData!I7="No data","x",ROUND(IF(P1_IndicatorData!I7&gt;F$50,10,IF(P1_IndicatorData!I7&lt;F$49,0,10-(F$50-P1_IndicatorData!I7)/(F$50-F$49)*10)),1))</f>
        <v>0.4</v>
      </c>
      <c r="G4" s="279">
        <f>IF(P1_IndicatorData!J7="No data","x",IF(P1_IndicatorData!J7=0,0,ROUND(IF(LOG(P1_IndicatorData!J7)&gt;G$50,10,IF(LOG(P1_IndicatorData!J7)&lt;G$49,0,10-(G$50-LOG(P1_IndicatorData!J7))/(G$50-G$49)*10)),1)))</f>
        <v>3.9</v>
      </c>
      <c r="H4" s="263">
        <f>IF(P1_IndicatorData!K7="No data","x",ROUND(IF(P1_IndicatorData!K7&gt;H$50,10,IF(P1_IndicatorData!K7&lt;H$49,0,10-(H$50-P1_IndicatorData!K7)/(H$50-H$49)*10)),1))</f>
        <v>0.7</v>
      </c>
      <c r="I4" s="279">
        <f>IF(P1_IndicatorData!L7="No data","x",IF(P1_IndicatorData!L7=0,0,ROUND(IF(LOG(P1_IndicatorData!L7)&gt;I$50,10,IF(LOG(P1_IndicatorData!L7)&lt;I$49,0,10-(I$50-LOG(P1_IndicatorData!L7))/(I$50-I$49)*10)),1)))</f>
        <v>0</v>
      </c>
      <c r="J4" s="263">
        <f>IF(P1_IndicatorData!M7="No data","x",ROUND(IF(P1_IndicatorData!M7&gt;J$50,10,IF(P1_IndicatorData!M7&lt;J$49,0,10-(J$50-P1_IndicatorData!M7)/(J$50-J$49)*10)),1))</f>
        <v>0</v>
      </c>
      <c r="K4" s="279">
        <f>IF(P1_IndicatorData!N7="No data","x",IF(P1_IndicatorData!N7=0,0,ROUND(IF(LOG(P1_IndicatorData!N7)&gt;K$50,10,IF(LOG(P1_IndicatorData!N7)&lt;K$49,0,10-(K$50-LOG(P1_IndicatorData!N7))/(K$50-K$49)*10)),1)))</f>
        <v>6.2</v>
      </c>
      <c r="L4" s="263">
        <f>IF(P1_IndicatorData!O7="No data","x",ROUND(IF(P1_IndicatorData!O7&gt;L$50,10,IF(P1_IndicatorData!O7&lt;L$49,0,10-(L$50-P1_IndicatorData!O7)/(L$50-L$49)*10)),1))</f>
        <v>0.4</v>
      </c>
      <c r="M4" s="279">
        <f>IF(P1_IndicatorData!P7="No data","x",IF(P1_IndicatorData!P7=0,0,ROUND(IF(LOG(P1_IndicatorData!P7)&gt;M$50,10,IF(LOG(P1_IndicatorData!P7)&lt;M$49,0,10-(M$50-LOG(P1_IndicatorData!P7))/(M$50-M$49)*10)),1)))</f>
        <v>9.9</v>
      </c>
      <c r="N4" s="263">
        <f>IF(P1_IndicatorData!Q7="No data","x",ROUND(IF(P1_IndicatorData!Q7&gt;N$50,10,IF(P1_IndicatorData!Q7&lt;N$49,0,10-(N$50-P1_IndicatorData!Q7)/(N$50-N$49)*10)),1))</f>
        <v>9.9</v>
      </c>
      <c r="O4" s="279">
        <f>IF(P1_IndicatorData!R7="No data","x",IF(P1_IndicatorData!R7=0,0,ROUND(IF(LOG(P1_IndicatorData!R7)&gt;O$50,10,IF(LOG(P1_IndicatorData!R7)&lt;O$49,0,10-(O$50-LOG(P1_IndicatorData!R7))/(O$50-O$49)*10)),1)))</f>
        <v>8.5</v>
      </c>
      <c r="P4" s="263">
        <f>IF(P1_IndicatorData!S7="No data","x",ROUND(IF(P1_IndicatorData!S7&gt;P$50,10,IF(P1_IndicatorData!S7&lt;P$49,0,10-(P$50-P1_IndicatorData!S7)/(P$50-P$49)*10)),1))</f>
        <v>1.3</v>
      </c>
      <c r="Q4" s="279">
        <f>IF(P1_IndicatorData!T7="No data","x",IF(P1_IndicatorData!T7=0,0,ROUND(IF(LOG(P1_IndicatorData!T7)&gt;Q$50,10,IF(LOG(P1_IndicatorData!T7)&lt;Q$49,0,10-(Q$50-LOG(P1_IndicatorData!T7))/(Q$50-Q$49)*10)),1)))</f>
        <v>9</v>
      </c>
      <c r="R4" s="263">
        <f>IF(P1_IndicatorData!U7="No data","x",ROUND(IF(P1_IndicatorData!U7&gt;R$50,10,IF(P1_IndicatorData!U7&lt;R$49,0,10-(R$50-P1_IndicatorData!U7)/(R$50-R$49)*10)),1))</f>
        <v>4.4000000000000004</v>
      </c>
      <c r="S4" s="279">
        <f>IF(P1_IndicatorData!V7="No data","x",IF(P1_IndicatorData!V7=0,0,ROUND(IF(LOG(P1_IndicatorData!V7)&gt;S$50,10,IF(LOG(P1_IndicatorData!V7)&lt;S$49,0,10-(S$50-LOG(P1_IndicatorData!V7))/(S$50-S$49)*10)),1)))</f>
        <v>9.6</v>
      </c>
      <c r="T4" s="263">
        <f>IF(P1_IndicatorData!W7="No data","x",ROUND(IF(P1_IndicatorData!W7&gt;T$50,10,IF(P1_IndicatorData!W7&lt;T$49,0,10-(T$50-P1_IndicatorData!W7)/(T$50-T$49)*10)),1))</f>
        <v>8.6</v>
      </c>
      <c r="U4" s="279">
        <f>IF(P1_IndicatorData!X7="No data","x",IF(P1_IndicatorData!X7=0,0,ROUND(IF(LOG(P1_IndicatorData!X7)&gt;U$50,10,IF(LOG(P1_IndicatorData!X7)&lt;U$49,0,10-(U$50-LOG(P1_IndicatorData!X7))/(U$50-U$49)*10)),1)))</f>
        <v>9.6999999999999993</v>
      </c>
      <c r="V4" s="263">
        <f>IF(P1_IndicatorData!Y7="No data","x",ROUND(IF(P1_IndicatorData!Y7&gt;V$50,10,IF(P1_IndicatorData!Y7&lt;V$49,0,10-(V$50-P1_IndicatorData!Y7)/(V$50-V$49)*10)),1))</f>
        <v>9.8000000000000007</v>
      </c>
      <c r="W4" s="279">
        <f>IF(P1_IndicatorData!Z7="No data","x",IF(P1_IndicatorData!Z7=0,0,ROUND(IF(LOG(P1_IndicatorData!Z7)&gt;W$50,10,IF(LOG(P1_IndicatorData!Z7)&lt;W$49,0,10-(W$50-LOG(P1_IndicatorData!Z7))/(W$50-W$49)*10)),1)))</f>
        <v>9.8000000000000007</v>
      </c>
      <c r="X4" s="263">
        <f>IF(P1_IndicatorData!AA7="No data","x",ROUND(IF(P1_IndicatorData!AA7&gt;X$50,10,IF(P1_IndicatorData!AA7&lt;X$49,0,10-(X$50-P1_IndicatorData!AA7)/(X$50-X$49)*10)),1))</f>
        <v>10</v>
      </c>
      <c r="Y4" s="285">
        <f t="shared" si="11"/>
        <v>0</v>
      </c>
      <c r="Z4" s="285">
        <f t="shared" si="0"/>
        <v>3.2</v>
      </c>
      <c r="AA4" s="284">
        <f t="shared" si="12"/>
        <v>2.4</v>
      </c>
      <c r="AB4" s="284">
        <f t="shared" si="1"/>
        <v>0</v>
      </c>
      <c r="AC4" s="285">
        <f t="shared" si="13"/>
        <v>1.3</v>
      </c>
      <c r="AD4" s="285">
        <f t="shared" si="2"/>
        <v>3.9</v>
      </c>
      <c r="AE4" s="284">
        <f t="shared" si="3"/>
        <v>9.9</v>
      </c>
      <c r="AF4" s="286">
        <f t="shared" si="14"/>
        <v>6</v>
      </c>
      <c r="AG4" s="286">
        <f t="shared" si="4"/>
        <v>7.3</v>
      </c>
      <c r="AH4" s="286">
        <f t="shared" si="5"/>
        <v>9.1999999999999993</v>
      </c>
      <c r="AI4" s="284">
        <f t="shared" si="15"/>
        <v>7.8</v>
      </c>
      <c r="AJ4" s="285">
        <f t="shared" si="16"/>
        <v>9.1</v>
      </c>
      <c r="AK4" s="286">
        <f t="shared" si="6"/>
        <v>9.8000000000000007</v>
      </c>
      <c r="AL4" s="286">
        <f t="shared" si="7"/>
        <v>9.9</v>
      </c>
      <c r="AM4" s="284">
        <f t="shared" si="8"/>
        <v>9.9</v>
      </c>
      <c r="AN4" s="284">
        <f>IF(P1_IndicatorData!AB7="No data","x",ROUND(IF(P1_IndicatorData!AB7&gt;AN$50,0,IF(P1_IndicatorData!AB7&lt;AN$49,10,(AN$50-P1_IndicatorData!AB7)/(AN$50-AN$49)*10)),1))</f>
        <v>9.1999999999999993</v>
      </c>
      <c r="AO4" s="285">
        <f t="shared" si="9"/>
        <v>9.6</v>
      </c>
      <c r="AP4" s="285">
        <f>IF(P1_IndicatorData!AC7="No data","x",ROUND(IF(P1_IndicatorData!AC7&gt;AP$50,10,IF(P1_IndicatorData!AC7&lt;AP$49,0,10-(AP$50-P1_IndicatorData!AC7)/(AP$50-AP$49)*10)),1))</f>
        <v>2</v>
      </c>
      <c r="AQ4" s="288">
        <f t="shared" si="10"/>
        <v>5.5</v>
      </c>
    </row>
    <row r="5" spans="1:43">
      <c r="A5" s="182" t="s">
        <v>70</v>
      </c>
      <c r="B5" s="182" t="s">
        <v>71</v>
      </c>
      <c r="C5" s="390">
        <f>IF(P1_IndicatorData!F8="No data","x",IF(P1_IndicatorData!F8=0,0,ROUND(IF(LOG(P1_IndicatorData!F8)&gt;C$50,10,IF(LOG(P1_IndicatorData!F8)&lt;C$49,0,10-(C$50-LOG(P1_IndicatorData!F8))/(C$50-C$49)*10)),1)))</f>
        <v>0</v>
      </c>
      <c r="D5" s="390">
        <f>IF(P1_IndicatorData!G8="No data","x",ROUND(IF(P1_IndicatorData!G8&gt;D$50,10,IF(P1_IndicatorData!G8&lt;D$49,0,10-(D$50-P1_IndicatorData!G8)/(D$50-D$49)*10)),1))</f>
        <v>0</v>
      </c>
      <c r="E5" s="390">
        <f>IF(P1_IndicatorData!H8="No data","x",IF(P1_IndicatorData!H8=0,0,ROUND(IF(LOG(P1_IndicatorData!H8)&gt;E$50,10,IF(LOG(P1_IndicatorData!H8)&lt;E$49,0,10-(E$50-LOG(P1_IndicatorData!H8))/(E$50-E$49)*10)),1)))</f>
        <v>0</v>
      </c>
      <c r="F5" s="391">
        <f>IF(P1_IndicatorData!I8="No data","x",ROUND(IF(P1_IndicatorData!I8&gt;F$50,10,IF(P1_IndicatorData!I8&lt;F$49,0,10-(F$50-P1_IndicatorData!I8)/(F$50-F$49)*10)),1))</f>
        <v>0</v>
      </c>
      <c r="G5" s="279">
        <f>IF(P1_IndicatorData!J8="No data","x",IF(P1_IndicatorData!J8=0,0,ROUND(IF(LOG(P1_IndicatorData!J8)&gt;G$50,10,IF(LOG(P1_IndicatorData!J8)&lt;G$49,0,10-(G$50-LOG(P1_IndicatorData!J8))/(G$50-G$49)*10)),1)))</f>
        <v>0</v>
      </c>
      <c r="H5" s="263">
        <f>IF(P1_IndicatorData!K8="No data","x",ROUND(IF(P1_IndicatorData!K8&gt;H$50,10,IF(P1_IndicatorData!K8&lt;H$49,0,10-(H$50-P1_IndicatorData!K8)/(H$50-H$49)*10)),1))</f>
        <v>0</v>
      </c>
      <c r="I5" s="279">
        <f>IF(P1_IndicatorData!L8="No data","x",IF(P1_IndicatorData!L8=0,0,ROUND(IF(LOG(P1_IndicatorData!L8)&gt;I$50,10,IF(LOG(P1_IndicatorData!L8)&lt;I$49,0,10-(I$50-LOG(P1_IndicatorData!L8))/(I$50-I$49)*10)),1)))</f>
        <v>0</v>
      </c>
      <c r="J5" s="263">
        <f>IF(P1_IndicatorData!M8="No data","x",ROUND(IF(P1_IndicatorData!M8&gt;J$50,10,IF(P1_IndicatorData!M8&lt;J$49,0,10-(J$50-P1_IndicatorData!M8)/(J$50-J$49)*10)),1))</f>
        <v>0</v>
      </c>
      <c r="K5" s="279">
        <f>IF(P1_IndicatorData!N8="No data","x",IF(P1_IndicatorData!N8=0,0,ROUND(IF(LOG(P1_IndicatorData!N8)&gt;K$50,10,IF(LOG(P1_IndicatorData!N8)&lt;K$49,0,10-(K$50-LOG(P1_IndicatorData!N8))/(K$50-K$49)*10)),1)))</f>
        <v>8.1</v>
      </c>
      <c r="L5" s="263">
        <f>IF(P1_IndicatorData!O8="No data","x",ROUND(IF(P1_IndicatorData!O8&gt;L$50,10,IF(P1_IndicatorData!O8&lt;L$49,0,10-(L$50-P1_IndicatorData!O8)/(L$50-L$49)*10)),1))</f>
        <v>2.9</v>
      </c>
      <c r="M5" s="279">
        <f>IF(P1_IndicatorData!P8="No data","x",IF(P1_IndicatorData!P8=0,0,ROUND(IF(LOG(P1_IndicatorData!P8)&gt;M$50,10,IF(LOG(P1_IndicatorData!P8)&lt;M$49,0,10-(M$50-LOG(P1_IndicatorData!P8))/(M$50-M$49)*10)),1)))</f>
        <v>9</v>
      </c>
      <c r="N5" s="263">
        <f>IF(P1_IndicatorData!Q8="No data","x",ROUND(IF(P1_IndicatorData!Q8&gt;N$50,10,IF(P1_IndicatorData!Q8&lt;N$49,0,10-(N$50-P1_IndicatorData!Q8)/(N$50-N$49)*10)),1))</f>
        <v>9</v>
      </c>
      <c r="O5" s="279">
        <f>IF(P1_IndicatorData!R8="No data","x",IF(P1_IndicatorData!R8=0,0,ROUND(IF(LOG(P1_IndicatorData!R8)&gt;O$50,10,IF(LOG(P1_IndicatorData!R8)&lt;O$49,0,10-(O$50-LOG(P1_IndicatorData!R8))/(O$50-O$49)*10)),1)))</f>
        <v>10</v>
      </c>
      <c r="P5" s="263">
        <f>IF(P1_IndicatorData!S8="No data","x",ROUND(IF(P1_IndicatorData!S8&gt;P$50,10,IF(P1_IndicatorData!S8&lt;P$49,0,10-(P$50-P1_IndicatorData!S8)/(P$50-P$49)*10)),1))</f>
        <v>10</v>
      </c>
      <c r="Q5" s="279">
        <f>IF(P1_IndicatorData!T8="No data","x",IF(P1_IndicatorData!T8=0,0,ROUND(IF(LOG(P1_IndicatorData!T8)&gt;Q$50,10,IF(LOG(P1_IndicatorData!T8)&lt;Q$49,0,10-(Q$50-LOG(P1_IndicatorData!T8))/(Q$50-Q$49)*10)),1)))</f>
        <v>9</v>
      </c>
      <c r="R5" s="263">
        <f>IF(P1_IndicatorData!U8="No data","x",ROUND(IF(P1_IndicatorData!U8&gt;R$50,10,IF(P1_IndicatorData!U8&lt;R$49,0,10-(R$50-P1_IndicatorData!U8)/(R$50-R$49)*10)),1))</f>
        <v>9</v>
      </c>
      <c r="S5" s="279">
        <f>IF(P1_IndicatorData!V8="No data","x",IF(P1_IndicatorData!V8=0,0,ROUND(IF(LOG(P1_IndicatorData!V8)&gt;S$50,10,IF(LOG(P1_IndicatorData!V8)&lt;S$49,0,10-(S$50-LOG(P1_IndicatorData!V8))/(S$50-S$49)*10)),1)))</f>
        <v>8.1</v>
      </c>
      <c r="T5" s="263">
        <f>IF(P1_IndicatorData!W8="No data","x",ROUND(IF(P1_IndicatorData!W8&gt;T$50,10,IF(P1_IndicatorData!W8&lt;T$49,0,10-(T$50-P1_IndicatorData!W8)/(T$50-T$49)*10)),1))</f>
        <v>6.1</v>
      </c>
      <c r="U5" s="279">
        <f>IF(P1_IndicatorData!X8="No data","x",IF(P1_IndicatorData!X8=0,0,ROUND(IF(LOG(P1_IndicatorData!X8)&gt;U$50,10,IF(LOG(P1_IndicatorData!X8)&lt;U$49,0,10-(U$50-LOG(P1_IndicatorData!X8))/(U$50-U$49)*10)),1)))</f>
        <v>8.3000000000000007</v>
      </c>
      <c r="V5" s="263">
        <f>IF(P1_IndicatorData!Y8="No data","x",ROUND(IF(P1_IndicatorData!Y8&gt;V$50,10,IF(P1_IndicatorData!Y8&lt;V$49,0,10-(V$50-P1_IndicatorData!Y8)/(V$50-V$49)*10)),1))</f>
        <v>9.4</v>
      </c>
      <c r="W5" s="279">
        <f>IF(P1_IndicatorData!Z8="No data","x",IF(P1_IndicatorData!Z8=0,0,ROUND(IF(LOG(P1_IndicatorData!Z8)&gt;W$50,10,IF(LOG(P1_IndicatorData!Z8)&lt;W$49,0,10-(W$50-LOG(P1_IndicatorData!Z8))/(W$50-W$49)*10)),1)))</f>
        <v>8.8000000000000007</v>
      </c>
      <c r="X5" s="263">
        <f>IF(P1_IndicatorData!AA8="No data","x",ROUND(IF(P1_IndicatorData!AA8&gt;X$50,10,IF(P1_IndicatorData!AA8&lt;X$49,0,10-(X$50-P1_IndicatorData!AA8)/(X$50-X$49)*10)),1))</f>
        <v>9.8000000000000007</v>
      </c>
      <c r="Y5" s="285">
        <f t="shared" si="11"/>
        <v>0</v>
      </c>
      <c r="Z5" s="285">
        <f t="shared" si="0"/>
        <v>0</v>
      </c>
      <c r="AA5" s="284">
        <f t="shared" si="12"/>
        <v>0</v>
      </c>
      <c r="AB5" s="284">
        <f t="shared" si="1"/>
        <v>0</v>
      </c>
      <c r="AC5" s="285">
        <f t="shared" si="13"/>
        <v>0</v>
      </c>
      <c r="AD5" s="285">
        <f t="shared" si="2"/>
        <v>6.1</v>
      </c>
      <c r="AE5" s="284">
        <f t="shared" si="3"/>
        <v>9</v>
      </c>
      <c r="AF5" s="286">
        <f t="shared" si="14"/>
        <v>10</v>
      </c>
      <c r="AG5" s="286">
        <f t="shared" si="4"/>
        <v>9</v>
      </c>
      <c r="AH5" s="286">
        <f t="shared" si="5"/>
        <v>7.2</v>
      </c>
      <c r="AI5" s="284">
        <f t="shared" si="15"/>
        <v>9</v>
      </c>
      <c r="AJ5" s="285">
        <f t="shared" si="16"/>
        <v>9</v>
      </c>
      <c r="AK5" s="286">
        <f t="shared" si="6"/>
        <v>8.6</v>
      </c>
      <c r="AL5" s="286">
        <f t="shared" si="7"/>
        <v>9.6</v>
      </c>
      <c r="AM5" s="284">
        <f t="shared" si="8"/>
        <v>9.1999999999999993</v>
      </c>
      <c r="AN5" s="284">
        <f>IF(P1_IndicatorData!AB8="No data","x",ROUND(IF(P1_IndicatorData!AB8&gt;AN$50,0,IF(P1_IndicatorData!AB8&lt;AN$49,10,(AN$50-P1_IndicatorData!AB8)/(AN$50-AN$49)*10)),1))</f>
        <v>9.3000000000000007</v>
      </c>
      <c r="AO5" s="285">
        <f t="shared" si="9"/>
        <v>9.3000000000000007</v>
      </c>
      <c r="AP5" s="285">
        <f>IF(P1_IndicatorData!AC8="No data","x",ROUND(IF(P1_IndicatorData!AC8&gt;AP$50,10,IF(P1_IndicatorData!AC8&lt;AP$49,0,10-(AP$50-P1_IndicatorData!AC8)/(AP$50-AP$49)*10)),1))</f>
        <v>1.6</v>
      </c>
      <c r="AQ5" s="288">
        <f t="shared" si="10"/>
        <v>5.2</v>
      </c>
    </row>
    <row r="6" spans="1:43">
      <c r="A6" s="182" t="s">
        <v>72</v>
      </c>
      <c r="B6" s="182" t="s">
        <v>73</v>
      </c>
      <c r="C6" s="390">
        <f>IF(P1_IndicatorData!F9="No data","x",IF(P1_IndicatorData!F9=0,0,ROUND(IF(LOG(P1_IndicatorData!F9)&gt;C$50,10,IF(LOG(P1_IndicatorData!F9)&lt;C$49,0,10-(C$50-LOG(P1_IndicatorData!F9))/(C$50-C$49)*10)),1)))</f>
        <v>4.4000000000000004</v>
      </c>
      <c r="D6" s="390">
        <f>IF(P1_IndicatorData!G9="No data","x",ROUND(IF(P1_IndicatorData!G9&gt;D$50,10,IF(P1_IndicatorData!G9&lt;D$49,0,10-(D$50-P1_IndicatorData!G9)/(D$50-D$49)*10)),1))</f>
        <v>0.2</v>
      </c>
      <c r="E6" s="390">
        <f>IF(P1_IndicatorData!H9="No data","x",IF(P1_IndicatorData!H9=0,0,ROUND(IF(LOG(P1_IndicatorData!H9)&gt;E$50,10,IF(LOG(P1_IndicatorData!H9)&lt;E$49,0,10-(E$50-LOG(P1_IndicatorData!H9))/(E$50-E$49)*10)),1)))</f>
        <v>0</v>
      </c>
      <c r="F6" s="391">
        <f>IF(P1_IndicatorData!I9="No data","x",ROUND(IF(P1_IndicatorData!I9&gt;F$50,10,IF(P1_IndicatorData!I9&lt;F$49,0,10-(F$50-P1_IndicatorData!I9)/(F$50-F$49)*10)),1))</f>
        <v>0</v>
      </c>
      <c r="G6" s="279">
        <f>IF(P1_IndicatorData!J9="No data","x",IF(P1_IndicatorData!J9=0,0,ROUND(IF(LOG(P1_IndicatorData!J9)&gt;G$50,10,IF(LOG(P1_IndicatorData!J9)&lt;G$49,0,10-(G$50-LOG(P1_IndicatorData!J9))/(G$50-G$49)*10)),1)))</f>
        <v>5.7</v>
      </c>
      <c r="H6" s="263">
        <f>IF(P1_IndicatorData!K9="No data","x",ROUND(IF(P1_IndicatorData!K9&gt;H$50,10,IF(P1_IndicatorData!K9&lt;H$49,0,10-(H$50-P1_IndicatorData!K9)/(H$50-H$49)*10)),1))</f>
        <v>5.9</v>
      </c>
      <c r="I6" s="279">
        <f>IF(P1_IndicatorData!L9="No data","x",IF(P1_IndicatorData!L9=0,0,ROUND(IF(LOG(P1_IndicatorData!L9)&gt;I$50,10,IF(LOG(P1_IndicatorData!L9)&lt;I$49,0,10-(I$50-LOG(P1_IndicatorData!L9))/(I$50-I$49)*10)),1)))</f>
        <v>5.3</v>
      </c>
      <c r="J6" s="263">
        <f>IF(P1_IndicatorData!M9="No data","x",ROUND(IF(P1_IndicatorData!M9&gt;J$50,10,IF(P1_IndicatorData!M9&lt;J$49,0,10-(J$50-P1_IndicatorData!M9)/(J$50-J$49)*10)),1))</f>
        <v>0.6</v>
      </c>
      <c r="K6" s="279">
        <f>IF(P1_IndicatorData!N9="No data","x",IF(P1_IndicatorData!N9=0,0,ROUND(IF(LOG(P1_IndicatorData!N9)&gt;K$50,10,IF(LOG(P1_IndicatorData!N9)&lt;K$49,0,10-(K$50-LOG(P1_IndicatorData!N9))/(K$50-K$49)*10)),1)))</f>
        <v>0</v>
      </c>
      <c r="L6" s="263">
        <f>IF(P1_IndicatorData!O9="No data","x",ROUND(IF(P1_IndicatorData!O9&gt;L$50,10,IF(P1_IndicatorData!O9&lt;L$49,0,10-(L$50-P1_IndicatorData!O9)/(L$50-L$49)*10)),1))</f>
        <v>0</v>
      </c>
      <c r="M6" s="279">
        <f>IF(P1_IndicatorData!P9="No data","x",IF(P1_IndicatorData!P9=0,0,ROUND(IF(LOG(P1_IndicatorData!P9)&gt;M$50,10,IF(LOG(P1_IndicatorData!P9)&lt;M$49,0,10-(M$50-LOG(P1_IndicatorData!P9))/(M$50-M$49)*10)),1)))</f>
        <v>5.2</v>
      </c>
      <c r="N6" s="263">
        <f>IF(P1_IndicatorData!Q9="No data","x",ROUND(IF(P1_IndicatorData!Q9&gt;N$50,10,IF(P1_IndicatorData!Q9&lt;N$49,0,10-(N$50-P1_IndicatorData!Q9)/(N$50-N$49)*10)),1))</f>
        <v>0.5</v>
      </c>
      <c r="O6" s="279">
        <f>IF(P1_IndicatorData!R9="No data","x",IF(P1_IndicatorData!R9=0,0,ROUND(IF(LOG(P1_IndicatorData!R9)&gt;O$50,10,IF(LOG(P1_IndicatorData!R9)&lt;O$49,0,10-(O$50-LOG(P1_IndicatorData!R9))/(O$50-O$49)*10)),1)))</f>
        <v>0</v>
      </c>
      <c r="P6" s="263">
        <f>IF(P1_IndicatorData!S9="No data","x",ROUND(IF(P1_IndicatorData!S9&gt;P$50,10,IF(P1_IndicatorData!S9&lt;P$49,0,10-(P$50-P1_IndicatorData!S9)/(P$50-P$49)*10)),1))</f>
        <v>0</v>
      </c>
      <c r="Q6" s="279">
        <f>IF(P1_IndicatorData!T9="No data","x",IF(P1_IndicatorData!T9=0,0,ROUND(IF(LOG(P1_IndicatorData!T9)&gt;Q$50,10,IF(LOG(P1_IndicatorData!T9)&lt;Q$49,0,10-(Q$50-LOG(P1_IndicatorData!T9))/(Q$50-Q$49)*10)),1)))</f>
        <v>5.6</v>
      </c>
      <c r="R6" s="263">
        <f>IF(P1_IndicatorData!U9="No data","x",ROUND(IF(P1_IndicatorData!U9&gt;R$50,10,IF(P1_IndicatorData!U9&lt;R$49,0,10-(R$50-P1_IndicatorData!U9)/(R$50-R$49)*10)),1))</f>
        <v>0.7</v>
      </c>
      <c r="S6" s="279">
        <f>IF(P1_IndicatorData!V9="No data","x",IF(P1_IndicatorData!V9=0,0,ROUND(IF(LOG(P1_IndicatorData!V9)&gt;S$50,10,IF(LOG(P1_IndicatorData!V9)&lt;S$49,0,10-(S$50-LOG(P1_IndicatorData!V9))/(S$50-S$49)*10)),1)))</f>
        <v>3.9</v>
      </c>
      <c r="T6" s="263">
        <f>IF(P1_IndicatorData!W9="No data","x",ROUND(IF(P1_IndicatorData!W9&gt;T$50,10,IF(P1_IndicatorData!W9&lt;T$49,0,10-(T$50-P1_IndicatorData!W9)/(T$50-T$49)*10)),1))</f>
        <v>0.7</v>
      </c>
      <c r="U6" s="279">
        <f>IF(P1_IndicatorData!X9="No data","x",IF(P1_IndicatorData!X9=0,0,ROUND(IF(LOG(P1_IndicatorData!X9)&gt;U$50,10,IF(LOG(P1_IndicatorData!X9)&lt;U$49,0,10-(U$50-LOG(P1_IndicatorData!X9))/(U$50-U$49)*10)),1)))</f>
        <v>6.8</v>
      </c>
      <c r="V6" s="263">
        <f>IF(P1_IndicatorData!Y9="No data","x",ROUND(IF(P1_IndicatorData!Y9&gt;V$50,10,IF(P1_IndicatorData!Y9&lt;V$49,0,10-(V$50-P1_IndicatorData!Y9)/(V$50-V$49)*10)),1))</f>
        <v>9.8000000000000007</v>
      </c>
      <c r="W6" s="279">
        <f>IF(P1_IndicatorData!Z9="No data","x",IF(P1_IndicatorData!Z9=0,0,ROUND(IF(LOG(P1_IndicatorData!Z9)&gt;W$50,10,IF(LOG(P1_IndicatorData!Z9)&lt;W$49,0,10-(W$50-LOG(P1_IndicatorData!Z9))/(W$50-W$49)*10)),1)))</f>
        <v>7.8</v>
      </c>
      <c r="X6" s="263">
        <f>IF(P1_IndicatorData!AA9="No data","x",ROUND(IF(P1_IndicatorData!AA9&gt;X$50,10,IF(P1_IndicatorData!AA9&lt;X$49,0,10-(X$50-P1_IndicatorData!AA9)/(X$50-X$49)*10)),1))</f>
        <v>9.6999999999999993</v>
      </c>
      <c r="Y6" s="285">
        <f t="shared" si="11"/>
        <v>2.6</v>
      </c>
      <c r="Z6" s="285">
        <f t="shared" si="0"/>
        <v>0</v>
      </c>
      <c r="AA6" s="284">
        <f t="shared" si="12"/>
        <v>5.8</v>
      </c>
      <c r="AB6" s="284">
        <f t="shared" si="1"/>
        <v>3.3</v>
      </c>
      <c r="AC6" s="285">
        <f t="shared" si="13"/>
        <v>4.7</v>
      </c>
      <c r="AD6" s="285">
        <f t="shared" si="2"/>
        <v>0</v>
      </c>
      <c r="AE6" s="284">
        <f t="shared" si="3"/>
        <v>3.2</v>
      </c>
      <c r="AF6" s="286">
        <f t="shared" si="14"/>
        <v>0</v>
      </c>
      <c r="AG6" s="286">
        <f t="shared" si="4"/>
        <v>3.5</v>
      </c>
      <c r="AH6" s="286">
        <f t="shared" si="5"/>
        <v>2.4</v>
      </c>
      <c r="AI6" s="284">
        <f t="shared" si="15"/>
        <v>2.1</v>
      </c>
      <c r="AJ6" s="285">
        <f t="shared" si="16"/>
        <v>2.7</v>
      </c>
      <c r="AK6" s="286">
        <f t="shared" si="6"/>
        <v>7.3</v>
      </c>
      <c r="AL6" s="286">
        <f t="shared" si="7"/>
        <v>9.8000000000000007</v>
      </c>
      <c r="AM6" s="284">
        <f t="shared" si="8"/>
        <v>8.9</v>
      </c>
      <c r="AN6" s="284">
        <f>IF(P1_IndicatorData!AB9="No data","x",ROUND(IF(P1_IndicatorData!AB9&gt;AN$50,0,IF(P1_IndicatorData!AB9&lt;AN$49,10,(AN$50-P1_IndicatorData!AB9)/(AN$50-AN$49)*10)),1))</f>
        <v>9.6</v>
      </c>
      <c r="AO6" s="285">
        <f t="shared" si="9"/>
        <v>9.3000000000000007</v>
      </c>
      <c r="AP6" s="285">
        <f>IF(P1_IndicatorData!AC9="No data","x",ROUND(IF(P1_IndicatorData!AC9&gt;AP$50,10,IF(P1_IndicatorData!AC9&lt;AP$49,0,10-(AP$50-P1_IndicatorData!AC9)/(AP$50-AP$49)*10)),1))</f>
        <v>7.2</v>
      </c>
      <c r="AQ6" s="288">
        <f t="shared" si="10"/>
        <v>4.8</v>
      </c>
    </row>
    <row r="7" spans="1:43">
      <c r="A7" s="182" t="s">
        <v>74</v>
      </c>
      <c r="B7" s="182" t="s">
        <v>75</v>
      </c>
      <c r="C7" s="390">
        <f>IF(P1_IndicatorData!F10="No data","x",IF(P1_IndicatorData!F10=0,0,ROUND(IF(LOG(P1_IndicatorData!F10)&gt;C$50,10,IF(LOG(P1_IndicatorData!F10)&lt;C$49,0,10-(C$50-LOG(P1_IndicatorData!F10))/(C$50-C$49)*10)),1)))</f>
        <v>6.1</v>
      </c>
      <c r="D7" s="390">
        <f>IF(P1_IndicatorData!G10="No data","x",ROUND(IF(P1_IndicatorData!G10&gt;D$50,10,IF(P1_IndicatorData!G10&lt;D$49,0,10-(D$50-P1_IndicatorData!G10)/(D$50-D$49)*10)),1))</f>
        <v>0.5</v>
      </c>
      <c r="E7" s="390">
        <f>IF(P1_IndicatorData!H10="No data","x",IF(P1_IndicatorData!H10=0,0,ROUND(IF(LOG(P1_IndicatorData!H10)&gt;E$50,10,IF(LOG(P1_IndicatorData!H10)&lt;E$49,0,10-(E$50-LOG(P1_IndicatorData!H10))/(E$50-E$49)*10)),1)))</f>
        <v>7.8</v>
      </c>
      <c r="F7" s="391">
        <f>IF(P1_IndicatorData!I10="No data","x",ROUND(IF(P1_IndicatorData!I10&gt;F$50,10,IF(P1_IndicatorData!I10&lt;F$49,0,10-(F$50-P1_IndicatorData!I10)/(F$50-F$49)*10)),1))</f>
        <v>9.6</v>
      </c>
      <c r="G7" s="279">
        <f>IF(P1_IndicatorData!J10="No data","x",IF(P1_IndicatorData!J10=0,0,ROUND(IF(LOG(P1_IndicatorData!J10)&gt;G$50,10,IF(LOG(P1_IndicatorData!J10)&lt;G$49,0,10-(G$50-LOG(P1_IndicatorData!J10))/(G$50-G$49)*10)),1)))</f>
        <v>6.8</v>
      </c>
      <c r="H7" s="263">
        <f>IF(P1_IndicatorData!K10="No data","x",ROUND(IF(P1_IndicatorData!K10&gt;H$50,10,IF(P1_IndicatorData!K10&lt;H$49,0,10-(H$50-P1_IndicatorData!K10)/(H$50-H$49)*10)),1))</f>
        <v>9.9</v>
      </c>
      <c r="I7" s="279">
        <f>IF(P1_IndicatorData!L10="No data","x",IF(P1_IndicatorData!L10=0,0,ROUND(IF(LOG(P1_IndicatorData!L10)&gt;I$50,10,IF(LOG(P1_IndicatorData!L10)&lt;I$49,0,10-(I$50-LOG(P1_IndicatorData!L10))/(I$50-I$49)*10)),1)))</f>
        <v>4.4000000000000004</v>
      </c>
      <c r="J7" s="263">
        <f>IF(P1_IndicatorData!M10="No data","x",ROUND(IF(P1_IndicatorData!M10&gt;J$50,10,IF(P1_IndicatorData!M10&lt;J$49,0,10-(J$50-P1_IndicatorData!M10)/(J$50-J$49)*10)),1))</f>
        <v>0.2</v>
      </c>
      <c r="K7" s="279">
        <f>IF(P1_IndicatorData!N10="No data","x",IF(P1_IndicatorData!N10=0,0,ROUND(IF(LOG(P1_IndicatorData!N10)&gt;K$50,10,IF(LOG(P1_IndicatorData!N10)&lt;K$49,0,10-(K$50-LOG(P1_IndicatorData!N10))/(K$50-K$49)*10)),1)))</f>
        <v>4.2</v>
      </c>
      <c r="L7" s="263">
        <f>IF(P1_IndicatorData!O10="No data","x",ROUND(IF(P1_IndicatorData!O10&gt;L$50,10,IF(P1_IndicatorData!O10&lt;L$49,0,10-(L$50-P1_IndicatorData!O10)/(L$50-L$49)*10)),1))</f>
        <v>0.4</v>
      </c>
      <c r="M7" s="279">
        <f>IF(P1_IndicatorData!P10="No data","x",IF(P1_IndicatorData!P10=0,0,ROUND(IF(LOG(P1_IndicatorData!P10)&gt;M$50,10,IF(LOG(P1_IndicatorData!P10)&lt;M$49,0,10-(M$50-LOG(P1_IndicatorData!P10))/(M$50-M$49)*10)),1)))</f>
        <v>7.4</v>
      </c>
      <c r="N7" s="263">
        <f>IF(P1_IndicatorData!Q10="No data","x",ROUND(IF(P1_IndicatorData!Q10&gt;N$50,10,IF(P1_IndicatorData!Q10&lt;N$49,0,10-(N$50-P1_IndicatorData!Q10)/(N$50-N$49)*10)),1))</f>
        <v>3.8</v>
      </c>
      <c r="O7" s="279">
        <f>IF(P1_IndicatorData!R10="No data","x",IF(P1_IndicatorData!R10=0,0,ROUND(IF(LOG(P1_IndicatorData!R10)&gt;O$50,10,IF(LOG(P1_IndicatorData!R10)&lt;O$49,0,10-(O$50-LOG(P1_IndicatorData!R10))/(O$50-O$49)*10)),1)))</f>
        <v>0</v>
      </c>
      <c r="P7" s="263">
        <f>IF(P1_IndicatorData!S10="No data","x",ROUND(IF(P1_IndicatorData!S10&gt;P$50,10,IF(P1_IndicatorData!S10&lt;P$49,0,10-(P$50-P1_IndicatorData!S10)/(P$50-P$49)*10)),1))</f>
        <v>0</v>
      </c>
      <c r="Q7" s="279">
        <f>IF(P1_IndicatorData!T10="No data","x",IF(P1_IndicatorData!T10=0,0,ROUND(IF(LOG(P1_IndicatorData!T10)&gt;Q$50,10,IF(LOG(P1_IndicatorData!T10)&lt;Q$49,0,10-(Q$50-LOG(P1_IndicatorData!T10))/(Q$50-Q$49)*10)),1)))</f>
        <v>7.1</v>
      </c>
      <c r="R7" s="263">
        <f>IF(P1_IndicatorData!U10="No data","x",ROUND(IF(P1_IndicatorData!U10&gt;R$50,10,IF(P1_IndicatorData!U10&lt;R$49,0,10-(R$50-P1_IndicatorData!U10)/(R$50-R$49)*10)),1))</f>
        <v>3</v>
      </c>
      <c r="S7" s="279">
        <f>IF(P1_IndicatorData!V10="No data","x",IF(P1_IndicatorData!V10=0,0,ROUND(IF(LOG(P1_IndicatorData!V10)&gt;S$50,10,IF(LOG(P1_IndicatorData!V10)&lt;S$49,0,10-(S$50-LOG(P1_IndicatorData!V10))/(S$50-S$49)*10)),1)))</f>
        <v>6.7</v>
      </c>
      <c r="T7" s="263">
        <f>IF(P1_IndicatorData!W10="No data","x",ROUND(IF(P1_IndicatorData!W10&gt;T$50,10,IF(P1_IndicatorData!W10&lt;T$49,0,10-(T$50-P1_IndicatorData!W10)/(T$50-T$49)*10)),1))</f>
        <v>4.4000000000000004</v>
      </c>
      <c r="U7" s="279">
        <f>IF(P1_IndicatorData!X10="No data","x",IF(P1_IndicatorData!X10=0,0,ROUND(IF(LOG(P1_IndicatorData!X10)&gt;U$50,10,IF(LOG(P1_IndicatorData!X10)&lt;U$49,0,10-(U$50-LOG(P1_IndicatorData!X10))/(U$50-U$49)*10)),1)))</f>
        <v>6.8</v>
      </c>
      <c r="V7" s="263">
        <f>IF(P1_IndicatorData!Y10="No data","x",ROUND(IF(P1_IndicatorData!Y10&gt;V$50,10,IF(P1_IndicatorData!Y10&lt;V$49,0,10-(V$50-P1_IndicatorData!Y10)/(V$50-V$49)*10)),1))</f>
        <v>9.6</v>
      </c>
      <c r="W7" s="279">
        <f>IF(P1_IndicatorData!Z10="No data","x",IF(P1_IndicatorData!Z10=0,0,ROUND(IF(LOG(P1_IndicatorData!Z10)&gt;W$50,10,IF(LOG(P1_IndicatorData!Z10)&lt;W$49,0,10-(W$50-LOG(P1_IndicatorData!Z10))/(W$50-W$49)*10)),1)))</f>
        <v>3</v>
      </c>
      <c r="X7" s="263">
        <f>IF(P1_IndicatorData!AA10="No data","x",ROUND(IF(P1_IndicatorData!AA10&gt;X$50,10,IF(P1_IndicatorData!AA10&lt;X$49,0,10-(X$50-P1_IndicatorData!AA10)/(X$50-X$49)*10)),1))</f>
        <v>0.3</v>
      </c>
      <c r="Y7" s="285">
        <f t="shared" si="11"/>
        <v>3.8</v>
      </c>
      <c r="Z7" s="285">
        <f t="shared" si="0"/>
        <v>8.9</v>
      </c>
      <c r="AA7" s="284">
        <f t="shared" si="12"/>
        <v>8.8000000000000007</v>
      </c>
      <c r="AB7" s="284">
        <f t="shared" si="1"/>
        <v>2.6</v>
      </c>
      <c r="AC7" s="285">
        <f t="shared" si="13"/>
        <v>6.7</v>
      </c>
      <c r="AD7" s="285">
        <f t="shared" si="2"/>
        <v>2.5</v>
      </c>
      <c r="AE7" s="284">
        <f t="shared" si="3"/>
        <v>5.9</v>
      </c>
      <c r="AF7" s="286">
        <f t="shared" si="14"/>
        <v>0</v>
      </c>
      <c r="AG7" s="286">
        <f t="shared" si="4"/>
        <v>5.4</v>
      </c>
      <c r="AH7" s="286">
        <f t="shared" si="5"/>
        <v>5.7</v>
      </c>
      <c r="AI7" s="284">
        <f t="shared" si="15"/>
        <v>4.0999999999999996</v>
      </c>
      <c r="AJ7" s="285">
        <f t="shared" si="16"/>
        <v>5.0999999999999996</v>
      </c>
      <c r="AK7" s="286">
        <f t="shared" si="6"/>
        <v>4.9000000000000004</v>
      </c>
      <c r="AL7" s="286">
        <f t="shared" si="7"/>
        <v>5</v>
      </c>
      <c r="AM7" s="284">
        <f t="shared" si="8"/>
        <v>5</v>
      </c>
      <c r="AN7" s="284">
        <f>IF(P1_IndicatorData!AB10="No data","x",ROUND(IF(P1_IndicatorData!AB10&gt;AN$50,0,IF(P1_IndicatorData!AB10&lt;AN$49,10,(AN$50-P1_IndicatorData!AB10)/(AN$50-AN$49)*10)),1))</f>
        <v>8.5</v>
      </c>
      <c r="AO7" s="285">
        <f t="shared" si="9"/>
        <v>7.1</v>
      </c>
      <c r="AP7" s="285">
        <f>IF(P1_IndicatorData!AC10="No data","x",ROUND(IF(P1_IndicatorData!AC10&gt;AP$50,10,IF(P1_IndicatorData!AC10&lt;AP$49,0,10-(AP$50-P1_IndicatorData!AC10)/(AP$50-AP$49)*10)),1))</f>
        <v>1.6</v>
      </c>
      <c r="AQ7" s="288">
        <f t="shared" si="10"/>
        <v>5.7</v>
      </c>
    </row>
    <row r="8" spans="1:43">
      <c r="A8" s="182" t="s">
        <v>76</v>
      </c>
      <c r="B8" s="182" t="s">
        <v>77</v>
      </c>
      <c r="C8" s="390">
        <f>IF(P1_IndicatorData!F11="No data","x",IF(P1_IndicatorData!F11=0,0,ROUND(IF(LOG(P1_IndicatorData!F11)&gt;C$50,10,IF(LOG(P1_IndicatorData!F11)&lt;C$49,0,10-(C$50-LOG(P1_IndicatorData!F11))/(C$50-C$49)*10)),1)))</f>
        <v>10</v>
      </c>
      <c r="D8" s="390">
        <f>IF(P1_IndicatorData!G11="No data","x",ROUND(IF(P1_IndicatorData!G11&gt;D$50,10,IF(P1_IndicatorData!G11&lt;D$49,0,10-(D$50-P1_IndicatorData!G11)/(D$50-D$49)*10)),1))</f>
        <v>9.1</v>
      </c>
      <c r="E8" s="390">
        <f>IF(P1_IndicatorData!H11="No data","x",IF(P1_IndicatorData!H11=0,0,ROUND(IF(LOG(P1_IndicatorData!H11)&gt;E$50,10,IF(LOG(P1_IndicatorData!H11)&lt;E$49,0,10-(E$50-LOG(P1_IndicatorData!H11))/(E$50-E$49)*10)),1)))</f>
        <v>8.8000000000000007</v>
      </c>
      <c r="F8" s="391">
        <f>IF(P1_IndicatorData!I11="No data","x",ROUND(IF(P1_IndicatorData!I11&gt;F$50,10,IF(P1_IndicatorData!I11&lt;F$49,0,10-(F$50-P1_IndicatorData!I11)/(F$50-F$49)*10)),1))</f>
        <v>9.8000000000000007</v>
      </c>
      <c r="G8" s="279">
        <f>IF(P1_IndicatorData!J11="No data","x",IF(P1_IndicatorData!J11=0,0,ROUND(IF(LOG(P1_IndicatorData!J11)&gt;G$50,10,IF(LOG(P1_IndicatorData!J11)&lt;G$49,0,10-(G$50-LOG(P1_IndicatorData!J11))/(G$50-G$49)*10)),1)))</f>
        <v>7.3</v>
      </c>
      <c r="H8" s="263">
        <f>IF(P1_IndicatorData!K11="No data","x",ROUND(IF(P1_IndicatorData!K11&gt;H$50,10,IF(P1_IndicatorData!K11&lt;H$49,0,10-(H$50-P1_IndicatorData!K11)/(H$50-H$49)*10)),1))</f>
        <v>6.4</v>
      </c>
      <c r="I8" s="279">
        <f>IF(P1_IndicatorData!L11="No data","x",IF(P1_IndicatorData!L11=0,0,ROUND(IF(LOG(P1_IndicatorData!L11)&gt;I$50,10,IF(LOG(P1_IndicatorData!L11)&lt;I$49,0,10-(I$50-LOG(P1_IndicatorData!L11))/(I$50-I$49)*10)),1)))</f>
        <v>9.1999999999999993</v>
      </c>
      <c r="J8" s="263">
        <f>IF(P1_IndicatorData!M11="No data","x",ROUND(IF(P1_IndicatorData!M11&gt;J$50,10,IF(P1_IndicatorData!M11&lt;J$49,0,10-(J$50-P1_IndicatorData!M11)/(J$50-J$49)*10)),1))</f>
        <v>10</v>
      </c>
      <c r="K8" s="279">
        <f>IF(P1_IndicatorData!N11="No data","x",IF(P1_IndicatorData!N11=0,0,ROUND(IF(LOG(P1_IndicatorData!N11)&gt;K$50,10,IF(LOG(P1_IndicatorData!N11)&lt;K$49,0,10-(K$50-LOG(P1_IndicatorData!N11))/(K$50-K$49)*10)),1)))</f>
        <v>8</v>
      </c>
      <c r="L8" s="263">
        <f>IF(P1_IndicatorData!O11="No data","x",ROUND(IF(P1_IndicatorData!O11&gt;L$50,10,IF(P1_IndicatorData!O11&lt;L$49,0,10-(L$50-P1_IndicatorData!O11)/(L$50-L$49)*10)),1))</f>
        <v>2.7</v>
      </c>
      <c r="M8" s="279">
        <f>IF(P1_IndicatorData!P11="No data","x",IF(P1_IndicatorData!P11=0,0,ROUND(IF(LOG(P1_IndicatorData!P11)&gt;M$50,10,IF(LOG(P1_IndicatorData!P11)&lt;M$49,0,10-(M$50-LOG(P1_IndicatorData!P11))/(M$50-M$49)*10)),1)))</f>
        <v>8.6999999999999993</v>
      </c>
      <c r="N8" s="263">
        <f>IF(P1_IndicatorData!Q11="No data","x",ROUND(IF(P1_IndicatorData!Q11&gt;N$50,10,IF(P1_IndicatorData!Q11&lt;N$49,0,10-(N$50-P1_IndicatorData!Q11)/(N$50-N$49)*10)),1))</f>
        <v>6.6</v>
      </c>
      <c r="O8" s="279">
        <f>IF(P1_IndicatorData!R11="No data","x",IF(P1_IndicatorData!R11=0,0,ROUND(IF(LOG(P1_IndicatorData!R11)&gt;O$50,10,IF(LOG(P1_IndicatorData!R11)&lt;O$49,0,10-(O$50-LOG(P1_IndicatorData!R11))/(O$50-O$49)*10)),1)))</f>
        <v>0</v>
      </c>
      <c r="P8" s="263">
        <f>IF(P1_IndicatorData!S11="No data","x",ROUND(IF(P1_IndicatorData!S11&gt;P$50,10,IF(P1_IndicatorData!S11&lt;P$49,0,10-(P$50-P1_IndicatorData!S11)/(P$50-P$49)*10)),1))</f>
        <v>0</v>
      </c>
      <c r="Q8" s="279">
        <f>IF(P1_IndicatorData!T11="No data","x",IF(P1_IndicatorData!T11=0,0,ROUND(IF(LOG(P1_IndicatorData!T11)&gt;Q$50,10,IF(LOG(P1_IndicatorData!T11)&lt;Q$49,0,10-(Q$50-LOG(P1_IndicatorData!T11))/(Q$50-Q$49)*10)),1)))</f>
        <v>9.1999999999999993</v>
      </c>
      <c r="R8" s="263">
        <f>IF(P1_IndicatorData!U11="No data","x",ROUND(IF(P1_IndicatorData!U11&gt;R$50,10,IF(P1_IndicatorData!U11&lt;R$49,0,10-(R$50-P1_IndicatorData!U11)/(R$50-R$49)*10)),1))</f>
        <v>10</v>
      </c>
      <c r="S8" s="279">
        <f>IF(P1_IndicatorData!V11="No data","x",IF(P1_IndicatorData!V11=0,0,ROUND(IF(LOG(P1_IndicatorData!V11)&gt;S$50,10,IF(LOG(P1_IndicatorData!V11)&lt;S$49,0,10-(S$50-LOG(P1_IndicatorData!V11))/(S$50-S$49)*10)),1)))</f>
        <v>8.9</v>
      </c>
      <c r="T8" s="263">
        <f>IF(P1_IndicatorData!W11="No data","x",ROUND(IF(P1_IndicatorData!W11&gt;T$50,10,IF(P1_IndicatorData!W11&lt;T$49,0,10-(T$50-P1_IndicatorData!W11)/(T$50-T$49)*10)),1))</f>
        <v>10</v>
      </c>
      <c r="U8" s="279">
        <f>IF(P1_IndicatorData!X11="No data","x",IF(P1_IndicatorData!X11=0,0,ROUND(IF(LOG(P1_IndicatorData!X11)&gt;U$50,10,IF(LOG(P1_IndicatorData!X11)&lt;U$49,0,10-(U$50-LOG(P1_IndicatorData!X11))/(U$50-U$49)*10)),1)))</f>
        <v>8.3000000000000007</v>
      </c>
      <c r="V8" s="263">
        <f>IF(P1_IndicatorData!Y11="No data","x",ROUND(IF(P1_IndicatorData!Y11&gt;V$50,10,IF(P1_IndicatorData!Y11&lt;V$49,0,10-(V$50-P1_IndicatorData!Y11)/(V$50-V$49)*10)),1))</f>
        <v>9.9</v>
      </c>
      <c r="W8" s="279">
        <f>IF(P1_IndicatorData!Z11="No data","x",IF(P1_IndicatorData!Z11=0,0,ROUND(IF(LOG(P1_IndicatorData!Z11)&gt;W$50,10,IF(LOG(P1_IndicatorData!Z11)&lt;W$49,0,10-(W$50-LOG(P1_IndicatorData!Z11))/(W$50-W$49)*10)),1)))</f>
        <v>6.4</v>
      </c>
      <c r="X8" s="263">
        <f>IF(P1_IndicatorData!AA11="No data","x",ROUND(IF(P1_IndicatorData!AA11&gt;X$50,10,IF(P1_IndicatorData!AA11&lt;X$49,0,10-(X$50-P1_IndicatorData!AA11)/(X$50-X$49)*10)),1))</f>
        <v>1.8</v>
      </c>
      <c r="Y8" s="285">
        <f t="shared" si="11"/>
        <v>9.6</v>
      </c>
      <c r="Z8" s="285">
        <f t="shared" si="0"/>
        <v>9.4</v>
      </c>
      <c r="AA8" s="284">
        <f t="shared" si="12"/>
        <v>6.9</v>
      </c>
      <c r="AB8" s="284">
        <f t="shared" si="1"/>
        <v>9.6999999999999993</v>
      </c>
      <c r="AC8" s="285">
        <f t="shared" si="13"/>
        <v>8.6999999999999993</v>
      </c>
      <c r="AD8" s="285">
        <f t="shared" si="2"/>
        <v>6</v>
      </c>
      <c r="AE8" s="284">
        <f t="shared" si="3"/>
        <v>7.8</v>
      </c>
      <c r="AF8" s="286">
        <f t="shared" si="14"/>
        <v>0</v>
      </c>
      <c r="AG8" s="286">
        <f t="shared" si="4"/>
        <v>9.6999999999999993</v>
      </c>
      <c r="AH8" s="286">
        <f t="shared" si="5"/>
        <v>9.5</v>
      </c>
      <c r="AI8" s="284">
        <f t="shared" si="15"/>
        <v>8.1999999999999993</v>
      </c>
      <c r="AJ8" s="285">
        <f t="shared" si="16"/>
        <v>8</v>
      </c>
      <c r="AK8" s="286">
        <f t="shared" si="6"/>
        <v>7.4</v>
      </c>
      <c r="AL8" s="286">
        <f t="shared" si="7"/>
        <v>5.9</v>
      </c>
      <c r="AM8" s="284">
        <f t="shared" si="8"/>
        <v>6.7</v>
      </c>
      <c r="AN8" s="284">
        <f>IF(P1_IndicatorData!AB11="No data","x",ROUND(IF(P1_IndicatorData!AB11&gt;AN$50,0,IF(P1_IndicatorData!AB11&lt;AN$49,10,(AN$50-P1_IndicatorData!AB11)/(AN$50-AN$49)*10)),1))</f>
        <v>9.6</v>
      </c>
      <c r="AO8" s="285">
        <f t="shared" si="9"/>
        <v>8.5</v>
      </c>
      <c r="AP8" s="285">
        <f>IF(P1_IndicatorData!AC11="No data","x",ROUND(IF(P1_IndicatorData!AC11&gt;AP$50,10,IF(P1_IndicatorData!AC11&lt;AP$49,0,10-(AP$50-P1_IndicatorData!AC11)/(AP$50-AP$49)*10)),1))</f>
        <v>10</v>
      </c>
      <c r="AQ8" s="288">
        <f t="shared" si="10"/>
        <v>8.9</v>
      </c>
    </row>
    <row r="9" spans="1:43">
      <c r="A9" s="182" t="s">
        <v>78</v>
      </c>
      <c r="B9" s="182" t="s">
        <v>79</v>
      </c>
      <c r="C9" s="390">
        <f>IF(P1_IndicatorData!F12="No data","x",IF(P1_IndicatorData!F12=0,0,ROUND(IF(LOG(P1_IndicatorData!F12)&gt;C$50,10,IF(LOG(P1_IndicatorData!F12)&lt;C$49,0,10-(C$50-LOG(P1_IndicatorData!F12))/(C$50-C$49)*10)),1)))</f>
        <v>7.3</v>
      </c>
      <c r="D9" s="390">
        <f>IF(P1_IndicatorData!G12="No data","x",ROUND(IF(P1_IndicatorData!G12&gt;D$50,10,IF(P1_IndicatorData!G12&lt;D$49,0,10-(D$50-P1_IndicatorData!G12)/(D$50-D$49)*10)),1))</f>
        <v>0.4</v>
      </c>
      <c r="E9" s="390">
        <f>IF(P1_IndicatorData!H12="No data","x",IF(P1_IndicatorData!H12=0,0,ROUND(IF(LOG(P1_IndicatorData!H12)&gt;E$50,10,IF(LOG(P1_IndicatorData!H12)&lt;E$49,0,10-(E$50-LOG(P1_IndicatorData!H12))/(E$50-E$49)*10)),1)))</f>
        <v>2.7</v>
      </c>
      <c r="F9" s="391">
        <f>IF(P1_IndicatorData!I12="No data","x",ROUND(IF(P1_IndicatorData!I12&gt;F$50,10,IF(P1_IndicatorData!I12&lt;F$49,0,10-(F$50-P1_IndicatorData!I12)/(F$50-F$49)*10)),1))</f>
        <v>0.1</v>
      </c>
      <c r="G9" s="279">
        <f>IF(P1_IndicatorData!J12="No data","x",IF(P1_IndicatorData!J12=0,0,ROUND(IF(LOG(P1_IndicatorData!J12)&gt;G$50,10,IF(LOG(P1_IndicatorData!J12)&lt;G$49,0,10-(G$50-LOG(P1_IndicatorData!J12))/(G$50-G$49)*10)),1)))</f>
        <v>8.3000000000000007</v>
      </c>
      <c r="H9" s="263">
        <f>IF(P1_IndicatorData!K12="No data","x",ROUND(IF(P1_IndicatorData!K12&gt;H$50,10,IF(P1_IndicatorData!K12&lt;H$49,0,10-(H$50-P1_IndicatorData!K12)/(H$50-H$49)*10)),1))</f>
        <v>7.8</v>
      </c>
      <c r="I9" s="279">
        <f>IF(P1_IndicatorData!L12="No data","x",IF(P1_IndicatorData!L12=0,0,ROUND(IF(LOG(P1_IndicatorData!L12)&gt;I$50,10,IF(LOG(P1_IndicatorData!L12)&lt;I$49,0,10-(I$50-LOG(P1_IndicatorData!L12))/(I$50-I$49)*10)),1)))</f>
        <v>0</v>
      </c>
      <c r="J9" s="263">
        <f>IF(P1_IndicatorData!M12="No data","x",ROUND(IF(P1_IndicatorData!M12&gt;J$50,10,IF(P1_IndicatorData!M12&lt;J$49,0,10-(J$50-P1_IndicatorData!M12)/(J$50-J$49)*10)),1))</f>
        <v>0</v>
      </c>
      <c r="K9" s="279">
        <f>IF(P1_IndicatorData!N12="No data","x",IF(P1_IndicatorData!N12=0,0,ROUND(IF(LOG(P1_IndicatorData!N12)&gt;K$50,10,IF(LOG(P1_IndicatorData!N12)&lt;K$49,0,10-(K$50-LOG(P1_IndicatorData!N12))/(K$50-K$49)*10)),1)))</f>
        <v>9.8000000000000007</v>
      </c>
      <c r="L9" s="263">
        <f>IF(P1_IndicatorData!O12="No data","x",ROUND(IF(P1_IndicatorData!O12&gt;L$50,10,IF(P1_IndicatorData!O12&lt;L$49,0,10-(L$50-P1_IndicatorData!O12)/(L$50-L$49)*10)),1))</f>
        <v>7.4</v>
      </c>
      <c r="M9" s="279">
        <f>IF(P1_IndicatorData!P12="No data","x",IF(P1_IndicatorData!P12=0,0,ROUND(IF(LOG(P1_IndicatorData!P12)&gt;M$50,10,IF(LOG(P1_IndicatorData!P12)&lt;M$49,0,10-(M$50-LOG(P1_IndicatorData!P12))/(M$50-M$49)*10)),1)))</f>
        <v>9.4</v>
      </c>
      <c r="N9" s="263">
        <f>IF(P1_IndicatorData!Q12="No data","x",ROUND(IF(P1_IndicatorData!Q12&gt;N$50,10,IF(P1_IndicatorData!Q12&lt;N$49,0,10-(N$50-P1_IndicatorData!Q12)/(N$50-N$49)*10)),1))</f>
        <v>9.6</v>
      </c>
      <c r="O9" s="279">
        <f>IF(P1_IndicatorData!R12="No data","x",IF(P1_IndicatorData!R12=0,0,ROUND(IF(LOG(P1_IndicatorData!R12)&gt;O$50,10,IF(LOG(P1_IndicatorData!R12)&lt;O$49,0,10-(O$50-LOG(P1_IndicatorData!R12))/(O$50-O$49)*10)),1)))</f>
        <v>10</v>
      </c>
      <c r="P9" s="263">
        <f>IF(P1_IndicatorData!S12="No data","x",ROUND(IF(P1_IndicatorData!S12&gt;P$50,10,IF(P1_IndicatorData!S12&lt;P$49,0,10-(P$50-P1_IndicatorData!S12)/(P$50-P$49)*10)),1))</f>
        <v>10</v>
      </c>
      <c r="Q9" s="279">
        <f>IF(P1_IndicatorData!T12="No data","x",IF(P1_IndicatorData!T12=0,0,ROUND(IF(LOG(P1_IndicatorData!T12)&gt;Q$50,10,IF(LOG(P1_IndicatorData!T12)&lt;Q$49,0,10-(Q$50-LOG(P1_IndicatorData!T12))/(Q$50-Q$49)*10)),1)))</f>
        <v>9.3000000000000007</v>
      </c>
      <c r="R9" s="263">
        <f>IF(P1_IndicatorData!U12="No data","x",ROUND(IF(P1_IndicatorData!U12&gt;R$50,10,IF(P1_IndicatorData!U12&lt;R$49,0,10-(R$50-P1_IndicatorData!U12)/(R$50-R$49)*10)),1))</f>
        <v>8.6999999999999993</v>
      </c>
      <c r="S9" s="279">
        <f>IF(P1_IndicatorData!V12="No data","x",IF(P1_IndicatorData!V12=0,0,ROUND(IF(LOG(P1_IndicatorData!V12)&gt;S$50,10,IF(LOG(P1_IndicatorData!V12)&lt;S$49,0,10-(S$50-LOG(P1_IndicatorData!V12))/(S$50-S$49)*10)),1)))</f>
        <v>8.9</v>
      </c>
      <c r="T9" s="263">
        <f>IF(P1_IndicatorData!W12="No data","x",ROUND(IF(P1_IndicatorData!W12&gt;T$50,10,IF(P1_IndicatorData!W12&lt;T$49,0,10-(T$50-P1_IndicatorData!W12)/(T$50-T$49)*10)),1))</f>
        <v>8</v>
      </c>
      <c r="U9" s="279">
        <f>IF(P1_IndicatorData!X12="No data","x",IF(P1_IndicatorData!X12=0,0,ROUND(IF(LOG(P1_IndicatorData!X12)&gt;U$50,10,IF(LOG(P1_IndicatorData!X12)&lt;U$49,0,10-(U$50-LOG(P1_IndicatorData!X12))/(U$50-U$49)*10)),1)))</f>
        <v>8.9</v>
      </c>
      <c r="V9" s="263">
        <f>IF(P1_IndicatorData!Y12="No data","x",ROUND(IF(P1_IndicatorData!Y12&gt;V$50,10,IF(P1_IndicatorData!Y12&lt;V$49,0,10-(V$50-P1_IndicatorData!Y12)/(V$50-V$49)*10)),1))</f>
        <v>9.9</v>
      </c>
      <c r="W9" s="279">
        <f>IF(P1_IndicatorData!Z12="No data","x",IF(P1_IndicatorData!Z12=0,0,ROUND(IF(LOG(P1_IndicatorData!Z12)&gt;W$50,10,IF(LOG(P1_IndicatorData!Z12)&lt;W$49,0,10-(W$50-LOG(P1_IndicatorData!Z12))/(W$50-W$49)*10)),1)))</f>
        <v>9.1999999999999993</v>
      </c>
      <c r="X9" s="263">
        <f>IF(P1_IndicatorData!AA12="No data","x",ROUND(IF(P1_IndicatorData!AA12&gt;X$50,10,IF(P1_IndicatorData!AA12&lt;X$49,0,10-(X$50-P1_IndicatorData!AA12)/(X$50-X$49)*10)),1))</f>
        <v>10</v>
      </c>
      <c r="Y9" s="285">
        <f t="shared" si="11"/>
        <v>4.7</v>
      </c>
      <c r="Z9" s="285">
        <f t="shared" si="0"/>
        <v>1.5</v>
      </c>
      <c r="AA9" s="284">
        <f t="shared" si="12"/>
        <v>8.1</v>
      </c>
      <c r="AB9" s="284">
        <f t="shared" si="1"/>
        <v>0</v>
      </c>
      <c r="AC9" s="285">
        <f t="shared" si="13"/>
        <v>5.3</v>
      </c>
      <c r="AD9" s="285">
        <f t="shared" si="2"/>
        <v>8.9</v>
      </c>
      <c r="AE9" s="284">
        <f t="shared" si="3"/>
        <v>9.5</v>
      </c>
      <c r="AF9" s="286">
        <f t="shared" si="14"/>
        <v>10</v>
      </c>
      <c r="AG9" s="286">
        <f t="shared" si="4"/>
        <v>9</v>
      </c>
      <c r="AH9" s="286">
        <f t="shared" si="5"/>
        <v>8.5</v>
      </c>
      <c r="AI9" s="284">
        <f t="shared" si="15"/>
        <v>9.3000000000000007</v>
      </c>
      <c r="AJ9" s="285">
        <f t="shared" si="16"/>
        <v>9.4</v>
      </c>
      <c r="AK9" s="286">
        <f t="shared" si="6"/>
        <v>9.1</v>
      </c>
      <c r="AL9" s="286">
        <f t="shared" si="7"/>
        <v>10</v>
      </c>
      <c r="AM9" s="284">
        <f t="shared" si="8"/>
        <v>9.6</v>
      </c>
      <c r="AN9" s="284">
        <f>IF(P1_IndicatorData!AB12="No data","x",ROUND(IF(P1_IndicatorData!AB12&gt;AN$50,0,IF(P1_IndicatorData!AB12&lt;AN$49,10,(AN$50-P1_IndicatorData!AB12)/(AN$50-AN$49)*10)),1))</f>
        <v>9.5</v>
      </c>
      <c r="AO9" s="285">
        <f t="shared" si="9"/>
        <v>9.6</v>
      </c>
      <c r="AP9" s="285">
        <f>IF(P1_IndicatorData!AC12="No data","x",ROUND(IF(P1_IndicatorData!AC12&gt;AP$50,10,IF(P1_IndicatorData!AC12&lt;AP$49,0,10-(AP$50-P1_IndicatorData!AC12)/(AP$50-AP$49)*10)),1))</f>
        <v>2</v>
      </c>
      <c r="AQ9" s="288">
        <f t="shared" si="10"/>
        <v>7</v>
      </c>
    </row>
    <row r="10" spans="1:43">
      <c r="A10" s="182" t="s">
        <v>80</v>
      </c>
      <c r="B10" s="182" t="s">
        <v>81</v>
      </c>
      <c r="C10" s="390">
        <f>IF(P1_IndicatorData!F13="No data","x",IF(P1_IndicatorData!F13=0,0,ROUND(IF(LOG(P1_IndicatorData!F13)&gt;C$50,10,IF(LOG(P1_IndicatorData!F13)&lt;C$49,0,10-(C$50-LOG(P1_IndicatorData!F13))/(C$50-C$49)*10)),1)))</f>
        <v>10</v>
      </c>
      <c r="D10" s="390">
        <f>IF(P1_IndicatorData!G13="No data","x",ROUND(IF(P1_IndicatorData!G13&gt;D$50,10,IF(P1_IndicatorData!G13&lt;D$49,0,10-(D$50-P1_IndicatorData!G13)/(D$50-D$49)*10)),1))</f>
        <v>10</v>
      </c>
      <c r="E10" s="390">
        <f>IF(P1_IndicatorData!H13="No data","x",IF(P1_IndicatorData!H13=0,0,ROUND(IF(LOG(P1_IndicatorData!H13)&gt;E$50,10,IF(LOG(P1_IndicatorData!H13)&lt;E$49,0,10-(E$50-LOG(P1_IndicatorData!H13))/(E$50-E$49)*10)),1)))</f>
        <v>5.2</v>
      </c>
      <c r="F10" s="391">
        <f>IF(P1_IndicatorData!I13="No data","x",ROUND(IF(P1_IndicatorData!I13&gt;F$50,10,IF(P1_IndicatorData!I13&lt;F$49,0,10-(F$50-P1_IndicatorData!I13)/(F$50-F$49)*10)),1))</f>
        <v>2.5</v>
      </c>
      <c r="G10" s="279">
        <f>IF(P1_IndicatorData!J13="No data","x",IF(P1_IndicatorData!J13=0,0,ROUND(IF(LOG(P1_IndicatorData!J13)&gt;G$50,10,IF(LOG(P1_IndicatorData!J13)&lt;G$49,0,10-(G$50-LOG(P1_IndicatorData!J13))/(G$50-G$49)*10)),1)))</f>
        <v>1.6</v>
      </c>
      <c r="H10" s="263">
        <f>IF(P1_IndicatorData!K13="No data","x",ROUND(IF(P1_IndicatorData!K13&gt;H$50,10,IF(P1_IndicatorData!K13&lt;H$49,0,10-(H$50-P1_IndicatorData!K13)/(H$50-H$49)*10)),1))</f>
        <v>1.5</v>
      </c>
      <c r="I10" s="279">
        <f>IF(P1_IndicatorData!L13="No data","x",IF(P1_IndicatorData!L13=0,0,ROUND(IF(LOG(P1_IndicatorData!L13)&gt;I$50,10,IF(LOG(P1_IndicatorData!L13)&lt;I$49,0,10-(I$50-LOG(P1_IndicatorData!L13))/(I$50-I$49)*10)),1)))</f>
        <v>6.8</v>
      </c>
      <c r="J10" s="263">
        <f>IF(P1_IndicatorData!M13="No data","x",ROUND(IF(P1_IndicatorData!M13&gt;J$50,10,IF(P1_IndicatorData!M13&lt;J$49,0,10-(J$50-P1_IndicatorData!M13)/(J$50-J$49)*10)),1))</f>
        <v>3.7</v>
      </c>
      <c r="K10" s="279">
        <f>IF(P1_IndicatorData!N13="No data","x",IF(P1_IndicatorData!N13=0,0,ROUND(IF(LOG(P1_IndicatorData!N13)&gt;K$50,10,IF(LOG(P1_IndicatorData!N13)&lt;K$49,0,10-(K$50-LOG(P1_IndicatorData!N13))/(K$50-K$49)*10)),1)))</f>
        <v>6.2</v>
      </c>
      <c r="L10" s="263">
        <f>IF(P1_IndicatorData!O13="No data","x",ROUND(IF(P1_IndicatorData!O13&gt;L$50,10,IF(P1_IndicatorData!O13&lt;L$49,0,10-(L$50-P1_IndicatorData!O13)/(L$50-L$49)*10)),1))</f>
        <v>2.6</v>
      </c>
      <c r="M10" s="279">
        <f>IF(P1_IndicatorData!P13="No data","x",IF(P1_IndicatorData!P13=0,0,ROUND(IF(LOG(P1_IndicatorData!P13)&gt;M$50,10,IF(LOG(P1_IndicatorData!P13)&lt;M$49,0,10-(M$50-LOG(P1_IndicatorData!P13))/(M$50-M$49)*10)),1)))</f>
        <v>7.1</v>
      </c>
      <c r="N10" s="263">
        <f>IF(P1_IndicatorData!Q13="No data","x",ROUND(IF(P1_IndicatorData!Q13&gt;N$50,10,IF(P1_IndicatorData!Q13&lt;N$49,0,10-(N$50-P1_IndicatorData!Q13)/(N$50-N$49)*10)),1))</f>
        <v>4.9000000000000004</v>
      </c>
      <c r="O10" s="279">
        <f>IF(P1_IndicatorData!R13="No data","x",IF(P1_IndicatorData!R13=0,0,ROUND(IF(LOG(P1_IndicatorData!R13)&gt;O$50,10,IF(LOG(P1_IndicatorData!R13)&lt;O$49,0,10-(O$50-LOG(P1_IndicatorData!R13))/(O$50-O$49)*10)),1)))</f>
        <v>0</v>
      </c>
      <c r="P10" s="263">
        <f>IF(P1_IndicatorData!S13="No data","x",ROUND(IF(P1_IndicatorData!S13&gt;P$50,10,IF(P1_IndicatorData!S13&lt;P$49,0,10-(P$50-P1_IndicatorData!S13)/(P$50-P$49)*10)),1))</f>
        <v>0</v>
      </c>
      <c r="Q10" s="279">
        <f>IF(P1_IndicatorData!T13="No data","x",IF(P1_IndicatorData!T13=0,0,ROUND(IF(LOG(P1_IndicatorData!T13)&gt;Q$50,10,IF(LOG(P1_IndicatorData!T13)&lt;Q$49,0,10-(Q$50-LOG(P1_IndicatorData!T13))/(Q$50-Q$49)*10)),1)))</f>
        <v>7.8</v>
      </c>
      <c r="R10" s="263">
        <f>IF(P1_IndicatorData!U13="No data","x",ROUND(IF(P1_IndicatorData!U13&gt;R$50,10,IF(P1_IndicatorData!U13&lt;R$49,0,10-(R$50-P1_IndicatorData!U13)/(R$50-R$49)*10)),1))</f>
        <v>9.5</v>
      </c>
      <c r="S10" s="279">
        <f>IF(P1_IndicatorData!V13="No data","x",IF(P1_IndicatorData!V13=0,0,ROUND(IF(LOG(P1_IndicatorData!V13)&gt;S$50,10,IF(LOG(P1_IndicatorData!V13)&lt;S$49,0,10-(S$50-LOG(P1_IndicatorData!V13))/(S$50-S$49)*10)),1)))</f>
        <v>7</v>
      </c>
      <c r="T10" s="263">
        <f>IF(P1_IndicatorData!W13="No data","x",ROUND(IF(P1_IndicatorData!W13&gt;T$50,10,IF(P1_IndicatorData!W13&lt;T$49,0,10-(T$50-P1_IndicatorData!W13)/(T$50-T$49)*10)),1))</f>
        <v>8.9</v>
      </c>
      <c r="U10" s="279">
        <f>IF(P1_IndicatorData!X13="No data","x",IF(P1_IndicatorData!X13=0,0,ROUND(IF(LOG(P1_IndicatorData!X13)&gt;U$50,10,IF(LOG(P1_IndicatorData!X13)&lt;U$49,0,10-(U$50-LOG(P1_IndicatorData!X13))/(U$50-U$49)*10)),1)))</f>
        <v>5.7</v>
      </c>
      <c r="V10" s="263">
        <f>IF(P1_IndicatorData!Y13="No data","x",ROUND(IF(P1_IndicatorData!Y13&gt;V$50,10,IF(P1_IndicatorData!Y13&lt;V$49,0,10-(V$50-P1_IndicatorData!Y13)/(V$50-V$49)*10)),1))</f>
        <v>9.9</v>
      </c>
      <c r="W10" s="279">
        <f>IF(P1_IndicatorData!Z13="No data","x",IF(P1_IndicatorData!Z13=0,0,ROUND(IF(LOG(P1_IndicatorData!Z13)&gt;W$50,10,IF(LOG(P1_IndicatorData!Z13)&lt;W$49,0,10-(W$50-LOG(P1_IndicatorData!Z13))/(W$50-W$49)*10)),1)))</f>
        <v>4.5999999999999996</v>
      </c>
      <c r="X10" s="263">
        <f>IF(P1_IndicatorData!AA13="No data","x",ROUND(IF(P1_IndicatorData!AA13&gt;X$50,10,IF(P1_IndicatorData!AA13&lt;X$49,0,10-(X$50-P1_IndicatorData!AA13)/(X$50-X$49)*10)),1))</f>
        <v>1.7</v>
      </c>
      <c r="Y10" s="285">
        <f t="shared" si="11"/>
        <v>10</v>
      </c>
      <c r="Z10" s="285">
        <f t="shared" si="0"/>
        <v>4</v>
      </c>
      <c r="AA10" s="284">
        <f t="shared" si="12"/>
        <v>1.6</v>
      </c>
      <c r="AB10" s="284">
        <f t="shared" si="1"/>
        <v>5.5</v>
      </c>
      <c r="AC10" s="285">
        <f t="shared" si="13"/>
        <v>3.8</v>
      </c>
      <c r="AD10" s="285">
        <f t="shared" si="2"/>
        <v>4.5999999999999996</v>
      </c>
      <c r="AE10" s="284">
        <f t="shared" si="3"/>
        <v>6.1</v>
      </c>
      <c r="AF10" s="286">
        <f t="shared" si="14"/>
        <v>0</v>
      </c>
      <c r="AG10" s="286">
        <f t="shared" si="4"/>
        <v>8.8000000000000007</v>
      </c>
      <c r="AH10" s="286">
        <f t="shared" si="5"/>
        <v>8.1</v>
      </c>
      <c r="AI10" s="284">
        <f t="shared" si="15"/>
        <v>6.9</v>
      </c>
      <c r="AJ10" s="285">
        <f t="shared" si="16"/>
        <v>6.5</v>
      </c>
      <c r="AK10" s="286">
        <f t="shared" si="6"/>
        <v>5.2</v>
      </c>
      <c r="AL10" s="286">
        <f t="shared" si="7"/>
        <v>5.8</v>
      </c>
      <c r="AM10" s="284">
        <f t="shared" si="8"/>
        <v>5.5</v>
      </c>
      <c r="AN10" s="284">
        <f>IF(P1_IndicatorData!AB13="No data","x",ROUND(IF(P1_IndicatorData!AB13&gt;AN$50,0,IF(P1_IndicatorData!AB13&lt;AN$49,10,(AN$50-P1_IndicatorData!AB13)/(AN$50-AN$49)*10)),1))</f>
        <v>8.6999999999999993</v>
      </c>
      <c r="AO10" s="285">
        <f t="shared" si="9"/>
        <v>7.4</v>
      </c>
      <c r="AP10" s="285">
        <f>IF(P1_IndicatorData!AC13="No data","x",ROUND(IF(P1_IndicatorData!AC13&gt;AP$50,10,IF(P1_IndicatorData!AC13&lt;AP$49,0,10-(AP$50-P1_IndicatorData!AC13)/(AP$50-AP$49)*10)),1))</f>
        <v>9.6</v>
      </c>
      <c r="AQ10" s="288">
        <f t="shared" si="10"/>
        <v>7.4</v>
      </c>
    </row>
    <row r="11" spans="1:43">
      <c r="A11" s="182" t="s">
        <v>82</v>
      </c>
      <c r="B11" s="182" t="s">
        <v>83</v>
      </c>
      <c r="C11" s="390">
        <f>IF(P1_IndicatorData!F14="No data","x",IF(P1_IndicatorData!F14=0,0,ROUND(IF(LOG(P1_IndicatorData!F14)&gt;C$50,10,IF(LOG(P1_IndicatorData!F14)&lt;C$49,0,10-(C$50-LOG(P1_IndicatorData!F14))/(C$50-C$49)*10)),1)))</f>
        <v>10</v>
      </c>
      <c r="D11" s="390">
        <f>IF(P1_IndicatorData!G14="No data","x",ROUND(IF(P1_IndicatorData!G14&gt;D$50,10,IF(P1_IndicatorData!G14&lt;D$49,0,10-(D$50-P1_IndicatorData!G14)/(D$50-D$49)*10)),1))</f>
        <v>5.5</v>
      </c>
      <c r="E11" s="390">
        <f>IF(P1_IndicatorData!H14="No data","x",IF(P1_IndicatorData!H14=0,0,ROUND(IF(LOG(P1_IndicatorData!H14)&gt;E$50,10,IF(LOG(P1_IndicatorData!H14)&lt;E$49,0,10-(E$50-LOG(P1_IndicatorData!H14))/(E$50-E$49)*10)),1)))</f>
        <v>8.8000000000000007</v>
      </c>
      <c r="F11" s="391">
        <f>IF(P1_IndicatorData!I14="No data","x",ROUND(IF(P1_IndicatorData!I14&gt;F$50,10,IF(P1_IndicatorData!I14&lt;F$49,0,10-(F$50-P1_IndicatorData!I14)/(F$50-F$49)*10)),1))</f>
        <v>9.1</v>
      </c>
      <c r="G11" s="279">
        <f>IF(P1_IndicatorData!J14="No data","x",IF(P1_IndicatorData!J14=0,0,ROUND(IF(LOG(P1_IndicatorData!J14)&gt;G$50,10,IF(LOG(P1_IndicatorData!J14)&lt;G$49,0,10-(G$50-LOG(P1_IndicatorData!J14))/(G$50-G$49)*10)),1)))</f>
        <v>8.4</v>
      </c>
      <c r="H11" s="263">
        <f>IF(P1_IndicatorData!K14="No data","x",ROUND(IF(P1_IndicatorData!K14&gt;H$50,10,IF(P1_IndicatorData!K14&lt;H$49,0,10-(H$50-P1_IndicatorData!K14)/(H$50-H$49)*10)),1))</f>
        <v>9.6999999999999993</v>
      </c>
      <c r="I11" s="279">
        <f>IF(P1_IndicatorData!L14="No data","x",IF(P1_IndicatorData!L14=0,0,ROUND(IF(LOG(P1_IndicatorData!L14)&gt;I$50,10,IF(LOG(P1_IndicatorData!L14)&lt;I$49,0,10-(I$50-LOG(P1_IndicatorData!L14))/(I$50-I$49)*10)),1)))</f>
        <v>0</v>
      </c>
      <c r="J11" s="263">
        <f>IF(P1_IndicatorData!M14="No data","x",ROUND(IF(P1_IndicatorData!M14&gt;J$50,10,IF(P1_IndicatorData!M14&lt;J$49,0,10-(J$50-P1_IndicatorData!M14)/(J$50-J$49)*10)),1))</f>
        <v>0</v>
      </c>
      <c r="K11" s="279">
        <f>IF(P1_IndicatorData!N14="No data","x",IF(P1_IndicatorData!N14=0,0,ROUND(IF(LOG(P1_IndicatorData!N14)&gt;K$50,10,IF(LOG(P1_IndicatorData!N14)&lt;K$49,0,10-(K$50-LOG(P1_IndicatorData!N14))/(K$50-K$49)*10)),1)))</f>
        <v>6</v>
      </c>
      <c r="L11" s="263">
        <f>IF(P1_IndicatorData!O14="No data","x",ROUND(IF(P1_IndicatorData!O14&gt;L$50,10,IF(P1_IndicatorData!O14&lt;L$49,0,10-(L$50-P1_IndicatorData!O14)/(L$50-L$49)*10)),1))</f>
        <v>0.6</v>
      </c>
      <c r="M11" s="279">
        <f>IF(P1_IndicatorData!P14="No data","x",IF(P1_IndicatorData!P14=0,0,ROUND(IF(LOG(P1_IndicatorData!P14)&gt;M$50,10,IF(LOG(P1_IndicatorData!P14)&lt;M$49,0,10-(M$50-LOG(P1_IndicatorData!P14))/(M$50-M$49)*10)),1)))</f>
        <v>7.8</v>
      </c>
      <c r="N11" s="263">
        <f>IF(P1_IndicatorData!Q14="No data","x",ROUND(IF(P1_IndicatorData!Q14&gt;N$50,10,IF(P1_IndicatorData!Q14&lt;N$49,0,10-(N$50-P1_IndicatorData!Q14)/(N$50-N$49)*10)),1))</f>
        <v>2.8</v>
      </c>
      <c r="O11" s="279">
        <f>IF(P1_IndicatorData!R14="No data","x",IF(P1_IndicatorData!R14=0,0,ROUND(IF(LOG(P1_IndicatorData!R14)&gt;O$50,10,IF(LOG(P1_IndicatorData!R14)&lt;O$49,0,10-(O$50-LOG(P1_IndicatorData!R14))/(O$50-O$49)*10)),1)))</f>
        <v>0.6</v>
      </c>
      <c r="P11" s="263">
        <f>IF(P1_IndicatorData!S14="No data","x",ROUND(IF(P1_IndicatorData!S14&gt;P$50,10,IF(P1_IndicatorData!S14&lt;P$49,0,10-(P$50-P1_IndicatorData!S14)/(P$50-P$49)*10)),1))</f>
        <v>0</v>
      </c>
      <c r="Q11" s="279">
        <f>IF(P1_IndicatorData!T14="No data","x",IF(P1_IndicatorData!T14=0,0,ROUND(IF(LOG(P1_IndicatorData!T14)&gt;Q$50,10,IF(LOG(P1_IndicatorData!T14)&lt;Q$49,0,10-(Q$50-LOG(P1_IndicatorData!T14))/(Q$50-Q$49)*10)),1)))</f>
        <v>8.3000000000000007</v>
      </c>
      <c r="R11" s="263">
        <f>IF(P1_IndicatorData!U14="No data","x",ROUND(IF(P1_IndicatorData!U14&gt;R$50,10,IF(P1_IndicatorData!U14&lt;R$49,0,10-(R$50-P1_IndicatorData!U14)/(R$50-R$49)*10)),1))</f>
        <v>4.2</v>
      </c>
      <c r="S11" s="279">
        <f>IF(P1_IndicatorData!V14="No data","x",IF(P1_IndicatorData!V14=0,0,ROUND(IF(LOG(P1_IndicatorData!V14)&gt;S$50,10,IF(LOG(P1_IndicatorData!V14)&lt;S$49,0,10-(S$50-LOG(P1_IndicatorData!V14))/(S$50-S$49)*10)),1)))</f>
        <v>3.6</v>
      </c>
      <c r="T11" s="263">
        <f>IF(P1_IndicatorData!W14="No data","x",ROUND(IF(P1_IndicatorData!W14&gt;T$50,10,IF(P1_IndicatorData!W14&lt;T$49,0,10-(T$50-P1_IndicatorData!W14)/(T$50-T$49)*10)),1))</f>
        <v>0.2</v>
      </c>
      <c r="U11" s="279">
        <f>IF(P1_IndicatorData!X14="No data","x",IF(P1_IndicatorData!X14=0,0,ROUND(IF(LOG(P1_IndicatorData!X14)&gt;U$50,10,IF(LOG(P1_IndicatorData!X14)&lt;U$49,0,10-(U$50-LOG(P1_IndicatorData!X14))/(U$50-U$49)*10)),1)))</f>
        <v>8.5</v>
      </c>
      <c r="V11" s="263">
        <f>IF(P1_IndicatorData!Y14="No data","x",ROUND(IF(P1_IndicatorData!Y14&gt;V$50,10,IF(P1_IndicatorData!Y14&lt;V$49,0,10-(V$50-P1_IndicatorData!Y14)/(V$50-V$49)*10)),1))</f>
        <v>9.8000000000000007</v>
      </c>
      <c r="W11" s="279">
        <f>IF(P1_IndicatorData!Z14="No data","x",IF(P1_IndicatorData!Z14=0,0,ROUND(IF(LOG(P1_IndicatorData!Z14)&gt;W$50,10,IF(LOG(P1_IndicatorData!Z14)&lt;W$49,0,10-(W$50-LOG(P1_IndicatorData!Z14))/(W$50-W$49)*10)),1)))</f>
        <v>8</v>
      </c>
      <c r="X11" s="263">
        <f>IF(P1_IndicatorData!AA14="No data","x",ROUND(IF(P1_IndicatorData!AA14&gt;X$50,10,IF(P1_IndicatorData!AA14&lt;X$49,0,10-(X$50-P1_IndicatorData!AA14)/(X$50-X$49)*10)),1))</f>
        <v>5.2</v>
      </c>
      <c r="Y11" s="285">
        <f t="shared" si="11"/>
        <v>8.6</v>
      </c>
      <c r="Z11" s="285">
        <f t="shared" si="0"/>
        <v>9</v>
      </c>
      <c r="AA11" s="284">
        <f t="shared" si="12"/>
        <v>9.1999999999999993</v>
      </c>
      <c r="AB11" s="284">
        <f t="shared" si="1"/>
        <v>0</v>
      </c>
      <c r="AC11" s="285">
        <f t="shared" si="13"/>
        <v>6.5</v>
      </c>
      <c r="AD11" s="285">
        <f t="shared" si="2"/>
        <v>3.8</v>
      </c>
      <c r="AE11" s="284">
        <f t="shared" si="3"/>
        <v>5.9</v>
      </c>
      <c r="AF11" s="286">
        <f t="shared" si="14"/>
        <v>0.3</v>
      </c>
      <c r="AG11" s="286">
        <f t="shared" si="4"/>
        <v>6.7</v>
      </c>
      <c r="AH11" s="286">
        <f t="shared" si="5"/>
        <v>2.1</v>
      </c>
      <c r="AI11" s="284">
        <f t="shared" si="15"/>
        <v>3.6</v>
      </c>
      <c r="AJ11" s="285">
        <f t="shared" si="16"/>
        <v>4.9000000000000004</v>
      </c>
      <c r="AK11" s="286">
        <f t="shared" si="6"/>
        <v>8.3000000000000007</v>
      </c>
      <c r="AL11" s="286">
        <f t="shared" si="7"/>
        <v>7.5</v>
      </c>
      <c r="AM11" s="284">
        <f t="shared" si="8"/>
        <v>7.9</v>
      </c>
      <c r="AN11" s="284">
        <f>IF(P1_IndicatorData!AB14="No data","x",ROUND(IF(P1_IndicatorData!AB14&gt;AN$50,0,IF(P1_IndicatorData!AB14&lt;AN$49,10,(AN$50-P1_IndicatorData!AB14)/(AN$50-AN$49)*10)),1))</f>
        <v>4.5</v>
      </c>
      <c r="AO11" s="285">
        <f t="shared" si="9"/>
        <v>6.5</v>
      </c>
      <c r="AP11" s="285">
        <f>IF(P1_IndicatorData!AC14="No data","x",ROUND(IF(P1_IndicatorData!AC14&gt;AP$50,10,IF(P1_IndicatorData!AC14&lt;AP$49,0,10-(AP$50-P1_IndicatorData!AC14)/(AP$50-AP$49)*10)),1))</f>
        <v>2</v>
      </c>
      <c r="AQ11" s="288">
        <f t="shared" si="10"/>
        <v>6.5</v>
      </c>
    </row>
    <row r="12" spans="1:43">
      <c r="A12" s="182" t="s">
        <v>84</v>
      </c>
      <c r="B12" s="182" t="s">
        <v>85</v>
      </c>
      <c r="C12" s="390">
        <f>IF(P1_IndicatorData!F15="No data","x",IF(P1_IndicatorData!F15=0,0,ROUND(IF(LOG(P1_IndicatorData!F15)&gt;C$50,10,IF(LOG(P1_IndicatorData!F15)&lt;C$49,0,10-(C$50-LOG(P1_IndicatorData!F15))/(C$50-C$49)*10)),1)))</f>
        <v>4.5</v>
      </c>
      <c r="D12" s="390">
        <f>IF(P1_IndicatorData!G15="No data","x",ROUND(IF(P1_IndicatorData!G15&gt;D$50,10,IF(P1_IndicatorData!G15&lt;D$49,0,10-(D$50-P1_IndicatorData!G15)/(D$50-D$49)*10)),1))</f>
        <v>0</v>
      </c>
      <c r="E12" s="390">
        <f>IF(P1_IndicatorData!H15="No data","x",IF(P1_IndicatorData!H15=0,0,ROUND(IF(LOG(P1_IndicatorData!H15)&gt;E$50,10,IF(LOG(P1_IndicatorData!H15)&lt;E$49,0,10-(E$50-LOG(P1_IndicatorData!H15))/(E$50-E$49)*10)),1)))</f>
        <v>4.8</v>
      </c>
      <c r="F12" s="391">
        <f>IF(P1_IndicatorData!I15="No data","x",ROUND(IF(P1_IndicatorData!I15&gt;F$50,10,IF(P1_IndicatorData!I15&lt;F$49,0,10-(F$50-P1_IndicatorData!I15)/(F$50-F$49)*10)),1))</f>
        <v>0.3</v>
      </c>
      <c r="G12" s="279">
        <f>IF(P1_IndicatorData!J15="No data","x",IF(P1_IndicatorData!J15=0,0,ROUND(IF(LOG(P1_IndicatorData!J15)&gt;G$50,10,IF(LOG(P1_IndicatorData!J15)&lt;G$49,0,10-(G$50-LOG(P1_IndicatorData!J15))/(G$50-G$49)*10)),1)))</f>
        <v>8.1</v>
      </c>
      <c r="H12" s="263">
        <f>IF(P1_IndicatorData!K15="No data","x",ROUND(IF(P1_IndicatorData!K15&gt;H$50,10,IF(P1_IndicatorData!K15&lt;H$49,0,10-(H$50-P1_IndicatorData!K15)/(H$50-H$49)*10)),1))</f>
        <v>4.4000000000000004</v>
      </c>
      <c r="I12" s="279">
        <f>IF(P1_IndicatorData!L15="No data","x",IF(P1_IndicatorData!L15=0,0,ROUND(IF(LOG(P1_IndicatorData!L15)&gt;I$50,10,IF(LOG(P1_IndicatorData!L15)&lt;I$49,0,10-(I$50-LOG(P1_IndicatorData!L15))/(I$50-I$49)*10)),1)))</f>
        <v>0</v>
      </c>
      <c r="J12" s="263">
        <f>IF(P1_IndicatorData!M15="No data","x",ROUND(IF(P1_IndicatorData!M15&gt;J$50,10,IF(P1_IndicatorData!M15&lt;J$49,0,10-(J$50-P1_IndicatorData!M15)/(J$50-J$49)*10)),1))</f>
        <v>0</v>
      </c>
      <c r="K12" s="279">
        <f>IF(P1_IndicatorData!N15="No data","x",IF(P1_IndicatorData!N15=0,0,ROUND(IF(LOG(P1_IndicatorData!N15)&gt;K$50,10,IF(LOG(P1_IndicatorData!N15)&lt;K$49,0,10-(K$50-LOG(P1_IndicatorData!N15))/(K$50-K$49)*10)),1)))</f>
        <v>8.1999999999999993</v>
      </c>
      <c r="L12" s="263">
        <f>IF(P1_IndicatorData!O15="No data","x",ROUND(IF(P1_IndicatorData!O15&gt;L$50,10,IF(P1_IndicatorData!O15&lt;L$49,0,10-(L$50-P1_IndicatorData!O15)/(L$50-L$49)*10)),1))</f>
        <v>1.6</v>
      </c>
      <c r="M12" s="279">
        <f>IF(P1_IndicatorData!P15="No data","x",IF(P1_IndicatorData!P15=0,0,ROUND(IF(LOG(P1_IndicatorData!P15)&gt;M$50,10,IF(LOG(P1_IndicatorData!P15)&lt;M$49,0,10-(M$50-LOG(P1_IndicatorData!P15))/(M$50-M$49)*10)),1)))</f>
        <v>9.8000000000000007</v>
      </c>
      <c r="N12" s="263">
        <f>IF(P1_IndicatorData!Q15="No data","x",ROUND(IF(P1_IndicatorData!Q15&gt;N$50,10,IF(P1_IndicatorData!Q15&lt;N$49,0,10-(N$50-P1_IndicatorData!Q15)/(N$50-N$49)*10)),1))</f>
        <v>9</v>
      </c>
      <c r="O12" s="279">
        <f>IF(P1_IndicatorData!R15="No data","x",IF(P1_IndicatorData!R15=0,0,ROUND(IF(LOG(P1_IndicatorData!R15)&gt;O$50,10,IF(LOG(P1_IndicatorData!R15)&lt;O$49,0,10-(O$50-LOG(P1_IndicatorData!R15))/(O$50-O$49)*10)),1)))</f>
        <v>10</v>
      </c>
      <c r="P12" s="263">
        <f>IF(P1_IndicatorData!S15="No data","x",ROUND(IF(P1_IndicatorData!S15&gt;P$50,10,IF(P1_IndicatorData!S15&lt;P$49,0,10-(P$50-P1_IndicatorData!S15)/(P$50-P$49)*10)),1))</f>
        <v>9.5</v>
      </c>
      <c r="Q12" s="279">
        <f>IF(P1_IndicatorData!T15="No data","x",IF(P1_IndicatorData!T15=0,0,ROUND(IF(LOG(P1_IndicatorData!T15)&gt;Q$50,10,IF(LOG(P1_IndicatorData!T15)&lt;Q$49,0,10-(Q$50-LOG(P1_IndicatorData!T15))/(Q$50-Q$49)*10)),1)))</f>
        <v>9</v>
      </c>
      <c r="R12" s="263">
        <f>IF(P1_IndicatorData!U15="No data","x",ROUND(IF(P1_IndicatorData!U15&gt;R$50,10,IF(P1_IndicatorData!U15&lt;R$49,0,10-(R$50-P1_IndicatorData!U15)/(R$50-R$49)*10)),1))</f>
        <v>4.4000000000000004</v>
      </c>
      <c r="S12" s="279">
        <f>IF(P1_IndicatorData!V15="No data","x",IF(P1_IndicatorData!V15=0,0,ROUND(IF(LOG(P1_IndicatorData!V15)&gt;S$50,10,IF(LOG(P1_IndicatorData!V15)&lt;S$49,0,10-(S$50-LOG(P1_IndicatorData!V15))/(S$50-S$49)*10)),1)))</f>
        <v>9.6999999999999993</v>
      </c>
      <c r="T12" s="263">
        <f>IF(P1_IndicatorData!W15="No data","x",ROUND(IF(P1_IndicatorData!W15&gt;T$50,10,IF(P1_IndicatorData!W15&lt;T$49,0,10-(T$50-P1_IndicatorData!W15)/(T$50-T$49)*10)),1))</f>
        <v>8.8000000000000007</v>
      </c>
      <c r="U12" s="279">
        <f>IF(P1_IndicatorData!X15="No data","x",IF(P1_IndicatorData!X15=0,0,ROUND(IF(LOG(P1_IndicatorData!X15)&gt;U$50,10,IF(LOG(P1_IndicatorData!X15)&lt;U$49,0,10-(U$50-LOG(P1_IndicatorData!X15))/(U$50-U$49)*10)),1)))</f>
        <v>9.9</v>
      </c>
      <c r="V12" s="263">
        <f>IF(P1_IndicatorData!Y15="No data","x",ROUND(IF(P1_IndicatorData!Y15&gt;V$50,10,IF(P1_IndicatorData!Y15&lt;V$49,0,10-(V$50-P1_IndicatorData!Y15)/(V$50-V$49)*10)),1))</f>
        <v>10</v>
      </c>
      <c r="W12" s="279">
        <f>IF(P1_IndicatorData!Z15="No data","x",IF(P1_IndicatorData!Z15=0,0,ROUND(IF(LOG(P1_IndicatorData!Z15)&gt;W$50,10,IF(LOG(P1_IndicatorData!Z15)&lt;W$49,0,10-(W$50-LOG(P1_IndicatorData!Z15))/(W$50-W$49)*10)),1)))</f>
        <v>9.9</v>
      </c>
      <c r="X12" s="263">
        <f>IF(P1_IndicatorData!AA15="No data","x",ROUND(IF(P1_IndicatorData!AA15&gt;X$50,10,IF(P1_IndicatorData!AA15&lt;X$49,0,10-(X$50-P1_IndicatorData!AA15)/(X$50-X$49)*10)),1))</f>
        <v>10</v>
      </c>
      <c r="Y12" s="285">
        <f t="shared" si="11"/>
        <v>2.5</v>
      </c>
      <c r="Z12" s="285">
        <f t="shared" si="0"/>
        <v>2.9</v>
      </c>
      <c r="AA12" s="284">
        <f t="shared" si="12"/>
        <v>6.6</v>
      </c>
      <c r="AB12" s="284">
        <f t="shared" si="1"/>
        <v>0</v>
      </c>
      <c r="AC12" s="285">
        <f t="shared" si="13"/>
        <v>4</v>
      </c>
      <c r="AD12" s="285">
        <f t="shared" si="2"/>
        <v>5.8</v>
      </c>
      <c r="AE12" s="284">
        <f t="shared" si="3"/>
        <v>9.4</v>
      </c>
      <c r="AF12" s="286">
        <f t="shared" si="14"/>
        <v>9.8000000000000007</v>
      </c>
      <c r="AG12" s="286">
        <f t="shared" si="4"/>
        <v>7.3</v>
      </c>
      <c r="AH12" s="286">
        <f t="shared" si="5"/>
        <v>9.3000000000000007</v>
      </c>
      <c r="AI12" s="284">
        <f t="shared" si="15"/>
        <v>9</v>
      </c>
      <c r="AJ12" s="285">
        <f t="shared" si="16"/>
        <v>9.1999999999999993</v>
      </c>
      <c r="AK12" s="286">
        <f t="shared" si="6"/>
        <v>9.9</v>
      </c>
      <c r="AL12" s="286">
        <f t="shared" si="7"/>
        <v>10</v>
      </c>
      <c r="AM12" s="284">
        <f t="shared" si="8"/>
        <v>10</v>
      </c>
      <c r="AN12" s="284">
        <f>IF(P1_IndicatorData!AB15="No data","x",ROUND(IF(P1_IndicatorData!AB15&gt;AN$50,0,IF(P1_IndicatorData!AB15&lt;AN$49,10,(AN$50-P1_IndicatorData!AB15)/(AN$50-AN$49)*10)),1))</f>
        <v>9.1</v>
      </c>
      <c r="AO12" s="285">
        <f t="shared" si="9"/>
        <v>9.6</v>
      </c>
      <c r="AP12" s="285">
        <f>IF(P1_IndicatorData!AC15="No data","x",ROUND(IF(P1_IndicatorData!AC15&gt;AP$50,10,IF(P1_IndicatorData!AC15&lt;AP$49,0,10-(AP$50-P1_IndicatorData!AC15)/(AP$50-AP$49)*10)),1))</f>
        <v>3.2</v>
      </c>
      <c r="AQ12" s="288">
        <f t="shared" si="10"/>
        <v>6.3</v>
      </c>
    </row>
    <row r="13" spans="1:43">
      <c r="A13" s="182" t="s">
        <v>86</v>
      </c>
      <c r="B13" s="182" t="s">
        <v>87</v>
      </c>
      <c r="C13" s="390">
        <f>IF(P1_IndicatorData!F16="No data","x",IF(P1_IndicatorData!F16=0,0,ROUND(IF(LOG(P1_IndicatorData!F16)&gt;C$50,10,IF(LOG(P1_IndicatorData!F16)&lt;C$49,0,10-(C$50-LOG(P1_IndicatorData!F16))/(C$50-C$49)*10)),1)))</f>
        <v>0</v>
      </c>
      <c r="D13" s="390">
        <f>IF(P1_IndicatorData!G16="No data","x",ROUND(IF(P1_IndicatorData!G16&gt;D$50,10,IF(P1_IndicatorData!G16&lt;D$49,0,10-(D$50-P1_IndicatorData!G16)/(D$50-D$49)*10)),1))</f>
        <v>0</v>
      </c>
      <c r="E13" s="390">
        <f>IF(P1_IndicatorData!H16="No data","x",IF(P1_IndicatorData!H16=0,0,ROUND(IF(LOG(P1_IndicatorData!H16)&gt;E$50,10,IF(LOG(P1_IndicatorData!H16)&lt;E$49,0,10-(E$50-LOG(P1_IndicatorData!H16))/(E$50-E$49)*10)),1)))</f>
        <v>7.4</v>
      </c>
      <c r="F13" s="391">
        <f>IF(P1_IndicatorData!I16="No data","x",ROUND(IF(P1_IndicatorData!I16&gt;F$50,10,IF(P1_IndicatorData!I16&lt;F$49,0,10-(F$50-P1_IndicatorData!I16)/(F$50-F$49)*10)),1))</f>
        <v>3.8</v>
      </c>
      <c r="G13" s="279">
        <f>IF(P1_IndicatorData!J16="No data","x",IF(P1_IndicatorData!J16=0,0,ROUND(IF(LOG(P1_IndicatorData!J16)&gt;G$50,10,IF(LOG(P1_IndicatorData!J16)&lt;G$49,0,10-(G$50-LOG(P1_IndicatorData!J16))/(G$50-G$49)*10)),1)))</f>
        <v>8.1</v>
      </c>
      <c r="H13" s="263">
        <f>IF(P1_IndicatorData!K16="No data","x",ROUND(IF(P1_IndicatorData!K16&gt;H$50,10,IF(P1_IndicatorData!K16&lt;H$49,0,10-(H$50-P1_IndicatorData!K16)/(H$50-H$49)*10)),1))</f>
        <v>10</v>
      </c>
      <c r="I13" s="279">
        <f>IF(P1_IndicatorData!L16="No data","x",IF(P1_IndicatorData!L16=0,0,ROUND(IF(LOG(P1_IndicatorData!L16)&gt;I$50,10,IF(LOG(P1_IndicatorData!L16)&lt;I$49,0,10-(I$50-LOG(P1_IndicatorData!L16))/(I$50-I$49)*10)),1)))</f>
        <v>0</v>
      </c>
      <c r="J13" s="263">
        <f>IF(P1_IndicatorData!M16="No data","x",ROUND(IF(P1_IndicatorData!M16&gt;J$50,10,IF(P1_IndicatorData!M16&lt;J$49,0,10-(J$50-P1_IndicatorData!M16)/(J$50-J$49)*10)),1))</f>
        <v>0</v>
      </c>
      <c r="K13" s="279">
        <f>IF(P1_IndicatorData!N16="No data","x",IF(P1_IndicatorData!N16=0,0,ROUND(IF(LOG(P1_IndicatorData!N16)&gt;K$50,10,IF(LOG(P1_IndicatorData!N16)&lt;K$49,0,10-(K$50-LOG(P1_IndicatorData!N16))/(K$50-K$49)*10)),1)))</f>
        <v>6.2</v>
      </c>
      <c r="L13" s="263">
        <f>IF(P1_IndicatorData!O16="No data","x",ROUND(IF(P1_IndicatorData!O16&gt;L$50,10,IF(P1_IndicatorData!O16&lt;L$49,0,10-(L$50-P1_IndicatorData!O16)/(L$50-L$49)*10)),1))</f>
        <v>0.8</v>
      </c>
      <c r="M13" s="279">
        <f>IF(P1_IndicatorData!P16="No data","x",IF(P1_IndicatorData!P16=0,0,ROUND(IF(LOG(P1_IndicatorData!P16)&gt;M$50,10,IF(LOG(P1_IndicatorData!P16)&lt;M$49,0,10-(M$50-LOG(P1_IndicatorData!P16))/(M$50-M$49)*10)),1)))</f>
        <v>0</v>
      </c>
      <c r="N13" s="263">
        <f>IF(P1_IndicatorData!Q16="No data","x",ROUND(IF(P1_IndicatorData!Q16&gt;N$50,10,IF(P1_IndicatorData!Q16&lt;N$49,0,10-(N$50-P1_IndicatorData!Q16)/(N$50-N$49)*10)),1))</f>
        <v>0</v>
      </c>
      <c r="O13" s="279">
        <f>IF(P1_IndicatorData!R16="No data","x",IF(P1_IndicatorData!R16=0,0,ROUND(IF(LOG(P1_IndicatorData!R16)&gt;O$50,10,IF(LOG(P1_IndicatorData!R16)&lt;O$49,0,10-(O$50-LOG(P1_IndicatorData!R16))/(O$50-O$49)*10)),1)))</f>
        <v>6.6</v>
      </c>
      <c r="P13" s="263">
        <f>IF(P1_IndicatorData!S16="No data","x",ROUND(IF(P1_IndicatorData!S16&gt;P$50,10,IF(P1_IndicatorData!S16&lt;P$49,0,10-(P$50-P1_IndicatorData!S16)/(P$50-P$49)*10)),1))</f>
        <v>0.7</v>
      </c>
      <c r="Q13" s="279">
        <f>IF(P1_IndicatorData!T16="No data","x",IF(P1_IndicatorData!T16=0,0,ROUND(IF(LOG(P1_IndicatorData!T16)&gt;Q$50,10,IF(LOG(P1_IndicatorData!T16)&lt;Q$49,0,10-(Q$50-LOG(P1_IndicatorData!T16))/(Q$50-Q$49)*10)),1)))</f>
        <v>5.5</v>
      </c>
      <c r="R13" s="263">
        <f>IF(P1_IndicatorData!U16="No data","x",ROUND(IF(P1_IndicatorData!U16&gt;R$50,10,IF(P1_IndicatorData!U16&lt;R$49,0,10-(R$50-P1_IndicatorData!U16)/(R$50-R$49)*10)),1))</f>
        <v>0.4</v>
      </c>
      <c r="S13" s="279">
        <f>IF(P1_IndicatorData!V16="No data","x",IF(P1_IndicatorData!V16=0,0,ROUND(IF(LOG(P1_IndicatorData!V16)&gt;S$50,10,IF(LOG(P1_IndicatorData!V16)&lt;S$49,0,10-(S$50-LOG(P1_IndicatorData!V16))/(S$50-S$49)*10)),1)))</f>
        <v>8.3000000000000007</v>
      </c>
      <c r="T13" s="263">
        <f>IF(P1_IndicatorData!W16="No data","x",ROUND(IF(P1_IndicatorData!W16&gt;T$50,10,IF(P1_IndicatorData!W16&lt;T$49,0,10-(T$50-P1_IndicatorData!W16)/(T$50-T$49)*10)),1))</f>
        <v>7.2</v>
      </c>
      <c r="U13" s="279">
        <f>IF(P1_IndicatorData!X16="No data","x",IF(P1_IndicatorData!X16=0,0,ROUND(IF(LOG(P1_IndicatorData!X16)&gt;U$50,10,IF(LOG(P1_IndicatorData!X16)&lt;U$49,0,10-(U$50-LOG(P1_IndicatorData!X16))/(U$50-U$49)*10)),1)))</f>
        <v>8.1</v>
      </c>
      <c r="V13" s="263">
        <f>IF(P1_IndicatorData!Y16="No data","x",ROUND(IF(P1_IndicatorData!Y16&gt;V$50,10,IF(P1_IndicatorData!Y16&lt;V$49,0,10-(V$50-P1_IndicatorData!Y16)/(V$50-V$49)*10)),1))</f>
        <v>9.9</v>
      </c>
      <c r="W13" s="279">
        <f>IF(P1_IndicatorData!Z16="No data","x",IF(P1_IndicatorData!Z16=0,0,ROUND(IF(LOG(P1_IndicatorData!Z16)&gt;W$50,10,IF(LOG(P1_IndicatorData!Z16)&lt;W$49,0,10-(W$50-LOG(P1_IndicatorData!Z16))/(W$50-W$49)*10)),1)))</f>
        <v>8.8000000000000007</v>
      </c>
      <c r="X13" s="263">
        <f>IF(P1_IndicatorData!AA16="No data","x",ROUND(IF(P1_IndicatorData!AA16&gt;X$50,10,IF(P1_IndicatorData!AA16&lt;X$49,0,10-(X$50-P1_IndicatorData!AA16)/(X$50-X$49)*10)),1))</f>
        <v>10</v>
      </c>
      <c r="Y13" s="285">
        <f t="shared" si="11"/>
        <v>0</v>
      </c>
      <c r="Z13" s="285">
        <f t="shared" si="0"/>
        <v>5.9</v>
      </c>
      <c r="AA13" s="284">
        <f t="shared" si="12"/>
        <v>9.3000000000000007</v>
      </c>
      <c r="AB13" s="284">
        <f t="shared" si="1"/>
        <v>0</v>
      </c>
      <c r="AC13" s="285">
        <f t="shared" si="13"/>
        <v>6.6</v>
      </c>
      <c r="AD13" s="285">
        <f t="shared" si="2"/>
        <v>4</v>
      </c>
      <c r="AE13" s="284">
        <f t="shared" si="3"/>
        <v>0</v>
      </c>
      <c r="AF13" s="286">
        <f t="shared" si="14"/>
        <v>4.3</v>
      </c>
      <c r="AG13" s="286">
        <f t="shared" si="4"/>
        <v>3.4</v>
      </c>
      <c r="AH13" s="286">
        <f t="shared" si="5"/>
        <v>7.8</v>
      </c>
      <c r="AI13" s="284">
        <f t="shared" si="15"/>
        <v>5.5</v>
      </c>
      <c r="AJ13" s="285">
        <f t="shared" si="16"/>
        <v>3.2</v>
      </c>
      <c r="AK13" s="286">
        <f t="shared" si="6"/>
        <v>8.5</v>
      </c>
      <c r="AL13" s="286">
        <f t="shared" si="7"/>
        <v>10</v>
      </c>
      <c r="AM13" s="284">
        <f t="shared" si="8"/>
        <v>9.4</v>
      </c>
      <c r="AN13" s="284">
        <f>IF(P1_IndicatorData!AB16="No data","x",ROUND(IF(P1_IndicatorData!AB16&gt;AN$50,0,IF(P1_IndicatorData!AB16&lt;AN$49,10,(AN$50-P1_IndicatorData!AB16)/(AN$50-AN$49)*10)),1))</f>
        <v>9</v>
      </c>
      <c r="AO13" s="285">
        <f t="shared" si="9"/>
        <v>9.1999999999999993</v>
      </c>
      <c r="AP13" s="285">
        <f>IF(P1_IndicatorData!AC16="No data","x",ROUND(IF(P1_IndicatorData!AC16&gt;AP$50,10,IF(P1_IndicatorData!AC16&lt;AP$49,0,10-(AP$50-P1_IndicatorData!AC16)/(AP$50-AP$49)*10)),1))</f>
        <v>0.8</v>
      </c>
      <c r="AQ13" s="288">
        <f t="shared" si="10"/>
        <v>5.0999999999999996</v>
      </c>
    </row>
    <row r="14" spans="1:43">
      <c r="A14" s="182" t="s">
        <v>88</v>
      </c>
      <c r="B14" s="182" t="s">
        <v>89</v>
      </c>
      <c r="C14" s="390">
        <f>IF(P1_IndicatorData!F17="No data","x",IF(P1_IndicatorData!F17=0,0,ROUND(IF(LOG(P1_IndicatorData!F17)&gt;C$50,10,IF(LOG(P1_IndicatorData!F17)&lt;C$49,0,10-(C$50-LOG(P1_IndicatorData!F17))/(C$50-C$49)*10)),1)))</f>
        <v>4.9000000000000004</v>
      </c>
      <c r="D14" s="390">
        <f>IF(P1_IndicatorData!G17="No data","x",ROUND(IF(P1_IndicatorData!G17&gt;D$50,10,IF(P1_IndicatorData!G17&lt;D$49,0,10-(D$50-P1_IndicatorData!G17)/(D$50-D$49)*10)),1))</f>
        <v>0.1</v>
      </c>
      <c r="E14" s="390">
        <f>IF(P1_IndicatorData!H17="No data","x",IF(P1_IndicatorData!H17=0,0,ROUND(IF(LOG(P1_IndicatorData!H17)&gt;E$50,10,IF(LOG(P1_IndicatorData!H17)&lt;E$49,0,10-(E$50-LOG(P1_IndicatorData!H17))/(E$50-E$49)*10)),1)))</f>
        <v>9.6999999999999993</v>
      </c>
      <c r="F14" s="391">
        <f>IF(P1_IndicatorData!I17="No data","x",ROUND(IF(P1_IndicatorData!I17&gt;F$50,10,IF(P1_IndicatorData!I17&lt;F$49,0,10-(F$50-P1_IndicatorData!I17)/(F$50-F$49)*10)),1))</f>
        <v>9</v>
      </c>
      <c r="G14" s="279">
        <f>IF(P1_IndicatorData!J17="No data","x",IF(P1_IndicatorData!J17=0,0,ROUND(IF(LOG(P1_IndicatorData!J17)&gt;G$50,10,IF(LOG(P1_IndicatorData!J17)&lt;G$49,0,10-(G$50-LOG(P1_IndicatorData!J17))/(G$50-G$49)*10)),1)))</f>
        <v>9.6999999999999993</v>
      </c>
      <c r="H14" s="263">
        <f>IF(P1_IndicatorData!K17="No data","x",ROUND(IF(P1_IndicatorData!K17&gt;H$50,10,IF(P1_IndicatorData!K17&lt;H$49,0,10-(H$50-P1_IndicatorData!K17)/(H$50-H$49)*10)),1))</f>
        <v>9.9</v>
      </c>
      <c r="I14" s="279">
        <f>IF(P1_IndicatorData!L17="No data","x",IF(P1_IndicatorData!L17=0,0,ROUND(IF(LOG(P1_IndicatorData!L17)&gt;I$50,10,IF(LOG(P1_IndicatorData!L17)&lt;I$49,0,10-(I$50-LOG(P1_IndicatorData!L17))/(I$50-I$49)*10)),1)))</f>
        <v>0</v>
      </c>
      <c r="J14" s="263">
        <f>IF(P1_IndicatorData!M17="No data","x",ROUND(IF(P1_IndicatorData!M17&gt;J$50,10,IF(P1_IndicatorData!M17&lt;J$49,0,10-(J$50-P1_IndicatorData!M17)/(J$50-J$49)*10)),1))</f>
        <v>0</v>
      </c>
      <c r="K14" s="279">
        <f>IF(P1_IndicatorData!N17="No data","x",IF(P1_IndicatorData!N17=0,0,ROUND(IF(LOG(P1_IndicatorData!N17)&gt;K$50,10,IF(LOG(P1_IndicatorData!N17)&lt;K$49,0,10-(K$50-LOG(P1_IndicatorData!N17))/(K$50-K$49)*10)),1)))</f>
        <v>3.1</v>
      </c>
      <c r="L14" s="263">
        <f>IF(P1_IndicatorData!O17="No data","x",ROUND(IF(P1_IndicatorData!O17&gt;L$50,10,IF(P1_IndicatorData!O17&lt;L$49,0,10-(L$50-P1_IndicatorData!O17)/(L$50-L$49)*10)),1))</f>
        <v>0.1</v>
      </c>
      <c r="M14" s="279">
        <f>IF(P1_IndicatorData!P17="No data","x",IF(P1_IndicatorData!P17=0,0,ROUND(IF(LOG(P1_IndicatorData!P17)&gt;M$50,10,IF(LOG(P1_IndicatorData!P17)&lt;M$49,0,10-(M$50-LOG(P1_IndicatorData!P17))/(M$50-M$49)*10)),1)))</f>
        <v>5.2</v>
      </c>
      <c r="N14" s="263">
        <f>IF(P1_IndicatorData!Q17="No data","x",ROUND(IF(P1_IndicatorData!Q17&gt;N$50,10,IF(P1_IndicatorData!Q17&lt;N$49,0,10-(N$50-P1_IndicatorData!Q17)/(N$50-N$49)*10)),1))</f>
        <v>0.1</v>
      </c>
      <c r="O14" s="279">
        <f>IF(P1_IndicatorData!R17="No data","x",IF(P1_IndicatorData!R17=0,0,ROUND(IF(LOG(P1_IndicatorData!R17)&gt;O$50,10,IF(LOG(P1_IndicatorData!R17)&lt;O$49,0,10-(O$50-LOG(P1_IndicatorData!R17))/(O$50-O$49)*10)),1)))</f>
        <v>0</v>
      </c>
      <c r="P14" s="263">
        <f>IF(P1_IndicatorData!S17="No data","x",ROUND(IF(P1_IndicatorData!S17&gt;P$50,10,IF(P1_IndicatorData!S17&lt;P$49,0,10-(P$50-P1_IndicatorData!S17)/(P$50-P$49)*10)),1))</f>
        <v>0</v>
      </c>
      <c r="Q14" s="279">
        <f>IF(P1_IndicatorData!T17="No data","x",IF(P1_IndicatorData!T17=0,0,ROUND(IF(LOG(P1_IndicatorData!T17)&gt;Q$50,10,IF(LOG(P1_IndicatorData!T17)&lt;Q$49,0,10-(Q$50-LOG(P1_IndicatorData!T17))/(Q$50-Q$49)*10)),1)))</f>
        <v>8.6</v>
      </c>
      <c r="R14" s="263">
        <f>IF(P1_IndicatorData!U17="No data","x",ROUND(IF(P1_IndicatorData!U17&gt;R$50,10,IF(P1_IndicatorData!U17&lt;R$49,0,10-(R$50-P1_IndicatorData!U17)/(R$50-R$49)*10)),1))</f>
        <v>3.2</v>
      </c>
      <c r="S14" s="279">
        <f>IF(P1_IndicatorData!V17="No data","x",IF(P1_IndicatorData!V17=0,0,ROUND(IF(LOG(P1_IndicatorData!V17)&gt;S$50,10,IF(LOG(P1_IndicatorData!V17)&lt;S$49,0,10-(S$50-LOG(P1_IndicatorData!V17))/(S$50-S$49)*10)),1)))</f>
        <v>5</v>
      </c>
      <c r="T14" s="263">
        <f>IF(P1_IndicatorData!W17="No data","x",ROUND(IF(P1_IndicatorData!W17&gt;T$50,10,IF(P1_IndicatorData!W17&lt;T$49,0,10-(T$50-P1_IndicatorData!W17)/(T$50-T$49)*10)),1))</f>
        <v>0.4</v>
      </c>
      <c r="U14" s="279">
        <f>IF(P1_IndicatorData!X17="No data","x",IF(P1_IndicatorData!X17=0,0,ROUND(IF(LOG(P1_IndicatorData!X17)&gt;U$50,10,IF(LOG(P1_IndicatorData!X17)&lt;U$49,0,10-(U$50-LOG(P1_IndicatorData!X17))/(U$50-U$49)*10)),1)))</f>
        <v>9.6999999999999993</v>
      </c>
      <c r="V14" s="263">
        <f>IF(P1_IndicatorData!Y17="No data","x",ROUND(IF(P1_IndicatorData!Y17&gt;V$50,10,IF(P1_IndicatorData!Y17&lt;V$49,0,10-(V$50-P1_IndicatorData!Y17)/(V$50-V$49)*10)),1))</f>
        <v>9.6</v>
      </c>
      <c r="W14" s="279">
        <f>IF(P1_IndicatorData!Z17="No data","x",IF(P1_IndicatorData!Z17=0,0,ROUND(IF(LOG(P1_IndicatorData!Z17)&gt;W$50,10,IF(LOG(P1_IndicatorData!Z17)&lt;W$49,0,10-(W$50-LOG(P1_IndicatorData!Z17))/(W$50-W$49)*10)),1)))</f>
        <v>9.4</v>
      </c>
      <c r="X14" s="263">
        <f>IF(P1_IndicatorData!AA17="No data","x",ROUND(IF(P1_IndicatorData!AA17&gt;X$50,10,IF(P1_IndicatorData!AA17&lt;X$49,0,10-(X$50-P1_IndicatorData!AA17)/(X$50-X$49)*10)),1))</f>
        <v>7.7</v>
      </c>
      <c r="Y14" s="285">
        <f t="shared" si="11"/>
        <v>2.8</v>
      </c>
      <c r="Z14" s="285">
        <f t="shared" si="0"/>
        <v>9.4</v>
      </c>
      <c r="AA14" s="284">
        <f t="shared" si="12"/>
        <v>9.8000000000000007</v>
      </c>
      <c r="AB14" s="284">
        <f t="shared" si="1"/>
        <v>0</v>
      </c>
      <c r="AC14" s="285">
        <f t="shared" si="13"/>
        <v>7.3</v>
      </c>
      <c r="AD14" s="285">
        <f t="shared" si="2"/>
        <v>1.7</v>
      </c>
      <c r="AE14" s="284">
        <f t="shared" si="3"/>
        <v>3</v>
      </c>
      <c r="AF14" s="286">
        <f t="shared" si="14"/>
        <v>0</v>
      </c>
      <c r="AG14" s="286">
        <f t="shared" si="4"/>
        <v>6.7</v>
      </c>
      <c r="AH14" s="286">
        <f t="shared" si="5"/>
        <v>3</v>
      </c>
      <c r="AI14" s="284">
        <f t="shared" si="15"/>
        <v>3.8</v>
      </c>
      <c r="AJ14" s="285">
        <f t="shared" si="16"/>
        <v>3.4</v>
      </c>
      <c r="AK14" s="286">
        <f t="shared" si="6"/>
        <v>9.6</v>
      </c>
      <c r="AL14" s="286">
        <f t="shared" si="7"/>
        <v>8.6999999999999993</v>
      </c>
      <c r="AM14" s="284">
        <f t="shared" si="8"/>
        <v>9.1999999999999993</v>
      </c>
      <c r="AN14" s="284">
        <f>IF(P1_IndicatorData!AB17="No data","x",ROUND(IF(P1_IndicatorData!AB17&gt;AN$50,0,IF(P1_IndicatorData!AB17&lt;AN$49,10,(AN$50-P1_IndicatorData!AB17)/(AN$50-AN$49)*10)),1))</f>
        <v>3.8</v>
      </c>
      <c r="AO14" s="285">
        <f t="shared" si="9"/>
        <v>7.4</v>
      </c>
      <c r="AP14" s="285">
        <f>IF(P1_IndicatorData!AC17="No data","x",ROUND(IF(P1_IndicatorData!AC17&gt;AP$50,10,IF(P1_IndicatorData!AC17&lt;AP$49,0,10-(AP$50-P1_IndicatorData!AC17)/(AP$50-AP$49)*10)),1))</f>
        <v>3.2</v>
      </c>
      <c r="AQ14" s="288">
        <f t="shared" si="10"/>
        <v>5.8</v>
      </c>
    </row>
    <row r="15" spans="1:43">
      <c r="A15" s="182" t="s">
        <v>90</v>
      </c>
      <c r="B15" s="182" t="s">
        <v>91</v>
      </c>
      <c r="C15" s="390">
        <f>IF(P1_IndicatorData!F18="No data","x",IF(P1_IndicatorData!F18=0,0,ROUND(IF(LOG(P1_IndicatorData!F18)&gt;C$50,10,IF(LOG(P1_IndicatorData!F18)&lt;C$49,0,10-(C$50-LOG(P1_IndicatorData!F18))/(C$50-C$49)*10)),1)))</f>
        <v>9.3000000000000007</v>
      </c>
      <c r="D15" s="390">
        <f>IF(P1_IndicatorData!G18="No data","x",ROUND(IF(P1_IndicatorData!G18&gt;D$50,10,IF(P1_IndicatorData!G18&lt;D$49,0,10-(D$50-P1_IndicatorData!G18)/(D$50-D$49)*10)),1))</f>
        <v>1.5</v>
      </c>
      <c r="E15" s="390">
        <f>IF(P1_IndicatorData!H18="No data","x",IF(P1_IndicatorData!H18=0,0,ROUND(IF(LOG(P1_IndicatorData!H18)&gt;E$50,10,IF(LOG(P1_IndicatorData!H18)&lt;E$49,0,10-(E$50-LOG(P1_IndicatorData!H18))/(E$50-E$49)*10)),1)))</f>
        <v>9.5</v>
      </c>
      <c r="F15" s="391">
        <f>IF(P1_IndicatorData!I18="No data","x",ROUND(IF(P1_IndicatorData!I18&gt;F$50,10,IF(P1_IndicatorData!I18&lt;F$49,0,10-(F$50-P1_IndicatorData!I18)/(F$50-F$49)*10)),1))</f>
        <v>9.6</v>
      </c>
      <c r="G15" s="279">
        <f>IF(P1_IndicatorData!J18="No data","x",IF(P1_IndicatorData!J18=0,0,ROUND(IF(LOG(P1_IndicatorData!J18)&gt;G$50,10,IF(LOG(P1_IndicatorData!J18)&lt;G$49,0,10-(G$50-LOG(P1_IndicatorData!J18))/(G$50-G$49)*10)),1)))</f>
        <v>3.1</v>
      </c>
      <c r="H15" s="263">
        <f>IF(P1_IndicatorData!K18="No data","x",ROUND(IF(P1_IndicatorData!K18&gt;H$50,10,IF(P1_IndicatorData!K18&lt;H$49,0,10-(H$50-P1_IndicatorData!K18)/(H$50-H$49)*10)),1))</f>
        <v>0.6</v>
      </c>
      <c r="I15" s="279">
        <f>IF(P1_IndicatorData!L18="No data","x",IF(P1_IndicatorData!L18=0,0,ROUND(IF(LOG(P1_IndicatorData!L18)&gt;I$50,10,IF(LOG(P1_IndicatorData!L18)&lt;I$49,0,10-(I$50-LOG(P1_IndicatorData!L18))/(I$50-I$49)*10)),1)))</f>
        <v>9.4</v>
      </c>
      <c r="J15" s="263">
        <f>IF(P1_IndicatorData!M18="No data","x",ROUND(IF(P1_IndicatorData!M18&gt;J$50,10,IF(P1_IndicatorData!M18&lt;J$49,0,10-(J$50-P1_IndicatorData!M18)/(J$50-J$49)*10)),1))</f>
        <v>8.3000000000000007</v>
      </c>
      <c r="K15" s="279">
        <f>IF(P1_IndicatorData!N18="No data","x",IF(P1_IndicatorData!N18=0,0,ROUND(IF(LOG(P1_IndicatorData!N18)&gt;K$50,10,IF(LOG(P1_IndicatorData!N18)&lt;K$49,0,10-(K$50-LOG(P1_IndicatorData!N18))/(K$50-K$49)*10)),1)))</f>
        <v>10</v>
      </c>
      <c r="L15" s="263">
        <f>IF(P1_IndicatorData!O18="No data","x",ROUND(IF(P1_IndicatorData!O18&gt;L$50,10,IF(P1_IndicatorData!O18&lt;L$49,0,10-(L$50-P1_IndicatorData!O18)/(L$50-L$49)*10)),1))</f>
        <v>7.6</v>
      </c>
      <c r="M15" s="279">
        <f>IF(P1_IndicatorData!P18="No data","x",IF(P1_IndicatorData!P18=0,0,ROUND(IF(LOG(P1_IndicatorData!P18)&gt;M$50,10,IF(LOG(P1_IndicatorData!P18)&lt;M$49,0,10-(M$50-LOG(P1_IndicatorData!P18))/(M$50-M$49)*10)),1)))</f>
        <v>9.6</v>
      </c>
      <c r="N15" s="263">
        <f>IF(P1_IndicatorData!Q18="No data","x",ROUND(IF(P1_IndicatorData!Q18&gt;N$50,10,IF(P1_IndicatorData!Q18&lt;N$49,0,10-(N$50-P1_IndicatorData!Q18)/(N$50-N$49)*10)),1))</f>
        <v>9.4</v>
      </c>
      <c r="O15" s="279">
        <f>IF(P1_IndicatorData!R18="No data","x",IF(P1_IndicatorData!R18=0,0,ROUND(IF(LOG(P1_IndicatorData!R18)&gt;O$50,10,IF(LOG(P1_IndicatorData!R18)&lt;O$49,0,10-(O$50-LOG(P1_IndicatorData!R18))/(O$50-O$49)*10)),1)))</f>
        <v>7.4</v>
      </c>
      <c r="P15" s="263">
        <f>IF(P1_IndicatorData!S18="No data","x",ROUND(IF(P1_IndicatorData!S18&gt;P$50,10,IF(P1_IndicatorData!S18&lt;P$49,0,10-(P$50-P1_IndicatorData!S18)/(P$50-P$49)*10)),1))</f>
        <v>0.8</v>
      </c>
      <c r="Q15" s="279">
        <f>IF(P1_IndicatorData!T18="No data","x",IF(P1_IndicatorData!T18=0,0,ROUND(IF(LOG(P1_IndicatorData!T18)&gt;Q$50,10,IF(LOG(P1_IndicatorData!T18)&lt;Q$49,0,10-(Q$50-LOG(P1_IndicatorData!T18))/(Q$50-Q$49)*10)),1)))</f>
        <v>9.5</v>
      </c>
      <c r="R15" s="263">
        <f>IF(P1_IndicatorData!U18="No data","x",ROUND(IF(P1_IndicatorData!U18&gt;R$50,10,IF(P1_IndicatorData!U18&lt;R$49,0,10-(R$50-P1_IndicatorData!U18)/(R$50-R$49)*10)),1))</f>
        <v>9.1</v>
      </c>
      <c r="S15" s="279">
        <f>IF(P1_IndicatorData!V18="No data","x",IF(P1_IndicatorData!V18=0,0,ROUND(IF(LOG(P1_IndicatorData!V18)&gt;S$50,10,IF(LOG(P1_IndicatorData!V18)&lt;S$49,0,10-(S$50-LOG(P1_IndicatorData!V18))/(S$50-S$49)*10)),1)))</f>
        <v>9.4</v>
      </c>
      <c r="T15" s="263">
        <f>IF(P1_IndicatorData!W18="No data","x",ROUND(IF(P1_IndicatorData!W18&gt;T$50,10,IF(P1_IndicatorData!W18&lt;T$49,0,10-(T$50-P1_IndicatorData!W18)/(T$50-T$49)*10)),1))</f>
        <v>9.1</v>
      </c>
      <c r="U15" s="279">
        <f>IF(P1_IndicatorData!X18="No data","x",IF(P1_IndicatorData!X18=0,0,ROUND(IF(LOG(P1_IndicatorData!X18)&gt;U$50,10,IF(LOG(P1_IndicatorData!X18)&lt;U$49,0,10-(U$50-LOG(P1_IndicatorData!X18))/(U$50-U$49)*10)),1)))</f>
        <v>9.1999999999999993</v>
      </c>
      <c r="V15" s="263">
        <f>IF(P1_IndicatorData!Y18="No data","x",ROUND(IF(P1_IndicatorData!Y18&gt;V$50,10,IF(P1_IndicatorData!Y18&lt;V$49,0,10-(V$50-P1_IndicatorData!Y18)/(V$50-V$49)*10)),1))</f>
        <v>8.3000000000000007</v>
      </c>
      <c r="W15" s="279">
        <f>IF(P1_IndicatorData!Z18="No data","x",IF(P1_IndicatorData!Z18=0,0,ROUND(IF(LOG(P1_IndicatorData!Z18)&gt;W$50,10,IF(LOG(P1_IndicatorData!Z18)&lt;W$49,0,10-(W$50-LOG(P1_IndicatorData!Z18))/(W$50-W$49)*10)),1)))</f>
        <v>0</v>
      </c>
      <c r="X15" s="263">
        <f>IF(P1_IndicatorData!AA18="No data","x",ROUND(IF(P1_IndicatorData!AA18&gt;X$50,10,IF(P1_IndicatorData!AA18&lt;X$49,0,10-(X$50-P1_IndicatorData!AA18)/(X$50-X$49)*10)),1))</f>
        <v>0</v>
      </c>
      <c r="Y15" s="285">
        <f t="shared" si="11"/>
        <v>6.9</v>
      </c>
      <c r="Z15" s="285">
        <f t="shared" si="0"/>
        <v>9.6</v>
      </c>
      <c r="AA15" s="284">
        <f t="shared" si="12"/>
        <v>1.9</v>
      </c>
      <c r="AB15" s="284">
        <f t="shared" si="1"/>
        <v>8.9</v>
      </c>
      <c r="AC15" s="285">
        <f t="shared" si="13"/>
        <v>6.6</v>
      </c>
      <c r="AD15" s="285">
        <f t="shared" si="2"/>
        <v>9.1</v>
      </c>
      <c r="AE15" s="284">
        <f t="shared" si="3"/>
        <v>9.5</v>
      </c>
      <c r="AF15" s="286">
        <f t="shared" si="14"/>
        <v>4.9000000000000004</v>
      </c>
      <c r="AG15" s="286">
        <f t="shared" si="4"/>
        <v>9.3000000000000007</v>
      </c>
      <c r="AH15" s="286">
        <f t="shared" si="5"/>
        <v>9.3000000000000007</v>
      </c>
      <c r="AI15" s="284">
        <f t="shared" si="15"/>
        <v>8.4</v>
      </c>
      <c r="AJ15" s="285">
        <f t="shared" si="16"/>
        <v>9</v>
      </c>
      <c r="AK15" s="286">
        <f t="shared" si="6"/>
        <v>4.5999999999999996</v>
      </c>
      <c r="AL15" s="286">
        <f t="shared" si="7"/>
        <v>4.2</v>
      </c>
      <c r="AM15" s="284">
        <f t="shared" si="8"/>
        <v>4.4000000000000004</v>
      </c>
      <c r="AN15" s="284">
        <f>IF(P1_IndicatorData!AB18="No data","x",ROUND(IF(P1_IndicatorData!AB18&gt;AN$50,0,IF(P1_IndicatorData!AB18&lt;AN$49,10,(AN$50-P1_IndicatorData!AB18)/(AN$50-AN$49)*10)),1))</f>
        <v>9.1</v>
      </c>
      <c r="AO15" s="285">
        <f t="shared" si="9"/>
        <v>7.4</v>
      </c>
      <c r="AP15" s="285">
        <f>IF(P1_IndicatorData!AC18="No data","x",ROUND(IF(P1_IndicatorData!AC18&gt;AP$50,10,IF(P1_IndicatorData!AC18&lt;AP$49,0,10-(AP$50-P1_IndicatorData!AC18)/(AP$50-AP$49)*10)),1))</f>
        <v>1.2</v>
      </c>
      <c r="AQ15" s="288">
        <f t="shared" si="10"/>
        <v>7.8</v>
      </c>
    </row>
    <row r="16" spans="1:43">
      <c r="A16" s="182" t="s">
        <v>92</v>
      </c>
      <c r="B16" s="182" t="s">
        <v>93</v>
      </c>
      <c r="C16" s="390">
        <f>IF(P1_IndicatorData!F19="No data","x",IF(P1_IndicatorData!F19=0,0,ROUND(IF(LOG(P1_IndicatorData!F19)&gt;C$50,10,IF(LOG(P1_IndicatorData!F19)&lt;C$49,0,10-(C$50-LOG(P1_IndicatorData!F19))/(C$50-C$49)*10)),1)))</f>
        <v>0</v>
      </c>
      <c r="D16" s="390">
        <f>IF(P1_IndicatorData!G19="No data","x",ROUND(IF(P1_IndicatorData!G19&gt;D$50,10,IF(P1_IndicatorData!G19&lt;D$49,0,10-(D$50-P1_IndicatorData!G19)/(D$50-D$49)*10)),1))</f>
        <v>0</v>
      </c>
      <c r="E16" s="390">
        <f>IF(P1_IndicatorData!H19="No data","x",IF(P1_IndicatorData!H19=0,0,ROUND(IF(LOG(P1_IndicatorData!H19)&gt;E$50,10,IF(LOG(P1_IndicatorData!H19)&lt;E$49,0,10-(E$50-LOG(P1_IndicatorData!H19))/(E$50-E$49)*10)),1)))</f>
        <v>7.8</v>
      </c>
      <c r="F16" s="391">
        <f>IF(P1_IndicatorData!I19="No data","x",ROUND(IF(P1_IndicatorData!I19&gt;F$50,10,IF(P1_IndicatorData!I19&lt;F$49,0,10-(F$50-P1_IndicatorData!I19)/(F$50-F$49)*10)),1))</f>
        <v>10</v>
      </c>
      <c r="G16" s="279">
        <f>IF(P1_IndicatorData!J19="No data","x",IF(P1_IndicatorData!J19=0,0,ROUND(IF(LOG(P1_IndicatorData!J19)&gt;G$50,10,IF(LOG(P1_IndicatorData!J19)&lt;G$49,0,10-(G$50-LOG(P1_IndicatorData!J19))/(G$50-G$49)*10)),1)))</f>
        <v>6.7</v>
      </c>
      <c r="H16" s="263">
        <f>IF(P1_IndicatorData!K19="No data","x",ROUND(IF(P1_IndicatorData!K19&gt;H$50,10,IF(P1_IndicatorData!K19&lt;H$49,0,10-(H$50-P1_IndicatorData!K19)/(H$50-H$49)*10)),1))</f>
        <v>10</v>
      </c>
      <c r="I16" s="279">
        <f>IF(P1_IndicatorData!L19="No data","x",IF(P1_IndicatorData!L19=0,0,ROUND(IF(LOG(P1_IndicatorData!L19)&gt;I$50,10,IF(LOG(P1_IndicatorData!L19)&lt;I$49,0,10-(I$50-LOG(P1_IndicatorData!L19))/(I$50-I$49)*10)),1)))</f>
        <v>0</v>
      </c>
      <c r="J16" s="263">
        <f>IF(P1_IndicatorData!M19="No data","x",ROUND(IF(P1_IndicatorData!M19&gt;J$50,10,IF(P1_IndicatorData!M19&lt;J$49,0,10-(J$50-P1_IndicatorData!M19)/(J$50-J$49)*10)),1))</f>
        <v>0</v>
      </c>
      <c r="K16" s="279">
        <f>IF(P1_IndicatorData!N19="No data","x",IF(P1_IndicatorData!N19=0,0,ROUND(IF(LOG(P1_IndicatorData!N19)&gt;K$50,10,IF(LOG(P1_IndicatorData!N19)&lt;K$49,0,10-(K$50-LOG(P1_IndicatorData!N19))/(K$50-K$49)*10)),1)))</f>
        <v>4.5999999999999996</v>
      </c>
      <c r="L16" s="263">
        <f>IF(P1_IndicatorData!O19="No data","x",ROUND(IF(P1_IndicatorData!O19&gt;L$50,10,IF(P1_IndicatorData!O19&lt;L$49,0,10-(L$50-P1_IndicatorData!O19)/(L$50-L$49)*10)),1))</f>
        <v>0.6</v>
      </c>
      <c r="M16" s="279">
        <f>IF(P1_IndicatorData!P19="No data","x",IF(P1_IndicatorData!P19=0,0,ROUND(IF(LOG(P1_IndicatorData!P19)&gt;M$50,10,IF(LOG(P1_IndicatorData!P19)&lt;M$49,0,10-(M$50-LOG(P1_IndicatorData!P19))/(M$50-M$49)*10)),1)))</f>
        <v>5.7</v>
      </c>
      <c r="N16" s="263">
        <f>IF(P1_IndicatorData!Q19="No data","x",ROUND(IF(P1_IndicatorData!Q19&gt;N$50,10,IF(P1_IndicatorData!Q19&lt;N$49,0,10-(N$50-P1_IndicatorData!Q19)/(N$50-N$49)*10)),1))</f>
        <v>0.9</v>
      </c>
      <c r="O16" s="279">
        <f>IF(P1_IndicatorData!R19="No data","x",IF(P1_IndicatorData!R19=0,0,ROUND(IF(LOG(P1_IndicatorData!R19)&gt;O$50,10,IF(LOG(P1_IndicatorData!R19)&lt;O$49,0,10-(O$50-LOG(P1_IndicatorData!R19))/(O$50-O$49)*10)),1)))</f>
        <v>0</v>
      </c>
      <c r="P16" s="263">
        <f>IF(P1_IndicatorData!S19="No data","x",ROUND(IF(P1_IndicatorData!S19&gt;P$50,10,IF(P1_IndicatorData!S19&lt;P$49,0,10-(P$50-P1_IndicatorData!S19)/(P$50-P$49)*10)),1))</f>
        <v>0</v>
      </c>
      <c r="Q16" s="279">
        <f>IF(P1_IndicatorData!T19="No data","x",IF(P1_IndicatorData!T19=0,0,ROUND(IF(LOG(P1_IndicatorData!T19)&gt;Q$50,10,IF(LOG(P1_IndicatorData!T19)&lt;Q$49,0,10-(Q$50-LOG(P1_IndicatorData!T19))/(Q$50-Q$49)*10)),1)))</f>
        <v>6.9</v>
      </c>
      <c r="R16" s="263">
        <f>IF(P1_IndicatorData!U19="No data","x",ROUND(IF(P1_IndicatorData!U19&gt;R$50,10,IF(P1_IndicatorData!U19&lt;R$49,0,10-(R$50-P1_IndicatorData!U19)/(R$50-R$49)*10)),1))</f>
        <v>2.7</v>
      </c>
      <c r="S16" s="279">
        <f>IF(P1_IndicatorData!V19="No data","x",IF(P1_IndicatorData!V19=0,0,ROUND(IF(LOG(P1_IndicatorData!V19)&gt;S$50,10,IF(LOG(P1_IndicatorData!V19)&lt;S$49,0,10-(S$50-LOG(P1_IndicatorData!V19))/(S$50-S$49)*10)),1)))</f>
        <v>5.4</v>
      </c>
      <c r="T16" s="263">
        <f>IF(P1_IndicatorData!W19="No data","x",ROUND(IF(P1_IndicatorData!W19&gt;T$50,10,IF(P1_IndicatorData!W19&lt;T$49,0,10-(T$50-P1_IndicatorData!W19)/(T$50-T$49)*10)),1))</f>
        <v>1.9</v>
      </c>
      <c r="U16" s="279">
        <f>IF(P1_IndicatorData!X19="No data","x",IF(P1_IndicatorData!X19=0,0,ROUND(IF(LOG(P1_IndicatorData!X19)&gt;U$50,10,IF(LOG(P1_IndicatorData!X19)&lt;U$49,0,10-(U$50-LOG(P1_IndicatorData!X19))/(U$50-U$49)*10)),1)))</f>
        <v>6.7</v>
      </c>
      <c r="V16" s="263">
        <f>IF(P1_IndicatorData!Y19="No data","x",ROUND(IF(P1_IndicatorData!Y19&gt;V$50,10,IF(P1_IndicatorData!Y19&lt;V$49,0,10-(V$50-P1_IndicatorData!Y19)/(V$50-V$49)*10)),1))</f>
        <v>10</v>
      </c>
      <c r="W16" s="279">
        <f>IF(P1_IndicatorData!Z19="No data","x",IF(P1_IndicatorData!Z19=0,0,ROUND(IF(LOG(P1_IndicatorData!Z19)&gt;W$50,10,IF(LOG(P1_IndicatorData!Z19)&lt;W$49,0,10-(W$50-LOG(P1_IndicatorData!Z19))/(W$50-W$49)*10)),1)))</f>
        <v>7.3</v>
      </c>
      <c r="X16" s="263">
        <f>IF(P1_IndicatorData!AA19="No data","x",ROUND(IF(P1_IndicatorData!AA19&gt;X$50,10,IF(P1_IndicatorData!AA19&lt;X$49,0,10-(X$50-P1_IndicatorData!AA19)/(X$50-X$49)*10)),1))</f>
        <v>7.4</v>
      </c>
      <c r="Y16" s="285">
        <f t="shared" si="11"/>
        <v>0</v>
      </c>
      <c r="Z16" s="285">
        <f t="shared" si="0"/>
        <v>9.1999999999999993</v>
      </c>
      <c r="AA16" s="284">
        <f t="shared" si="12"/>
        <v>8.9</v>
      </c>
      <c r="AB16" s="284">
        <f t="shared" si="1"/>
        <v>0</v>
      </c>
      <c r="AC16" s="285">
        <f t="shared" si="13"/>
        <v>6.2</v>
      </c>
      <c r="AD16" s="285">
        <f t="shared" si="2"/>
        <v>2.8</v>
      </c>
      <c r="AE16" s="284">
        <f t="shared" si="3"/>
        <v>3.7</v>
      </c>
      <c r="AF16" s="286">
        <f t="shared" si="14"/>
        <v>0</v>
      </c>
      <c r="AG16" s="286">
        <f t="shared" si="4"/>
        <v>5.2</v>
      </c>
      <c r="AH16" s="286">
        <f t="shared" si="5"/>
        <v>3.9</v>
      </c>
      <c r="AI16" s="284">
        <f t="shared" si="15"/>
        <v>3.3</v>
      </c>
      <c r="AJ16" s="285">
        <f t="shared" si="16"/>
        <v>3.5</v>
      </c>
      <c r="AK16" s="286">
        <f t="shared" si="6"/>
        <v>7</v>
      </c>
      <c r="AL16" s="286">
        <f t="shared" si="7"/>
        <v>8.6999999999999993</v>
      </c>
      <c r="AM16" s="284">
        <f t="shared" si="8"/>
        <v>8</v>
      </c>
      <c r="AN16" s="284">
        <f>IF(P1_IndicatorData!AB19="No data","x",ROUND(IF(P1_IndicatorData!AB19&gt;AN$50,0,IF(P1_IndicatorData!AB19&lt;AN$49,10,(AN$50-P1_IndicatorData!AB19)/(AN$50-AN$49)*10)),1))</f>
        <v>6.9</v>
      </c>
      <c r="AO16" s="285">
        <f t="shared" si="9"/>
        <v>7.5</v>
      </c>
      <c r="AP16" s="285">
        <f>IF(P1_IndicatorData!AC19="No data","x",ROUND(IF(P1_IndicatorData!AC19&gt;AP$50,10,IF(P1_IndicatorData!AC19&lt;AP$49,0,10-(AP$50-P1_IndicatorData!AC19)/(AP$50-AP$49)*10)),1))</f>
        <v>1.6</v>
      </c>
      <c r="AQ16" s="288">
        <f t="shared" si="10"/>
        <v>5.3</v>
      </c>
    </row>
    <row r="17" spans="1:43">
      <c r="A17" s="182" t="s">
        <v>94</v>
      </c>
      <c r="B17" s="182" t="s">
        <v>95</v>
      </c>
      <c r="C17" s="390">
        <f>IF(P1_IndicatorData!F20="No data","x",IF(P1_IndicatorData!F20=0,0,ROUND(IF(LOG(P1_IndicatorData!F20)&gt;C$50,10,IF(LOG(P1_IndicatorData!F20)&lt;C$49,0,10-(C$50-LOG(P1_IndicatorData!F20))/(C$50-C$49)*10)),1)))</f>
        <v>4.5999999999999996</v>
      </c>
      <c r="D17" s="390">
        <f>IF(P1_IndicatorData!G20="No data","x",ROUND(IF(P1_IndicatorData!G20&gt;D$50,10,IF(P1_IndicatorData!G20&lt;D$49,0,10-(D$50-P1_IndicatorData!G20)/(D$50-D$49)*10)),1))</f>
        <v>0.1</v>
      </c>
      <c r="E17" s="390">
        <f>IF(P1_IndicatorData!H20="No data","x",IF(P1_IndicatorData!H20=0,0,ROUND(IF(LOG(P1_IndicatorData!H20)&gt;E$50,10,IF(LOG(P1_IndicatorData!H20)&lt;E$49,0,10-(E$50-LOG(P1_IndicatorData!H20))/(E$50-E$49)*10)),1)))</f>
        <v>6.9</v>
      </c>
      <c r="F17" s="391">
        <f>IF(P1_IndicatorData!I20="No data","x",ROUND(IF(P1_IndicatorData!I20&gt;F$50,10,IF(P1_IndicatorData!I20&lt;F$49,0,10-(F$50-P1_IndicatorData!I20)/(F$50-F$49)*10)),1))</f>
        <v>1.9</v>
      </c>
      <c r="G17" s="279">
        <f>IF(P1_IndicatorData!J20="No data","x",IF(P1_IndicatorData!J20=0,0,ROUND(IF(LOG(P1_IndicatorData!J20)&gt;G$50,10,IF(LOG(P1_IndicatorData!J20)&lt;G$49,0,10-(G$50-LOG(P1_IndicatorData!J20))/(G$50-G$49)*10)),1)))</f>
        <v>8.9</v>
      </c>
      <c r="H17" s="263">
        <f>IF(P1_IndicatorData!K20="No data","x",ROUND(IF(P1_IndicatorData!K20&gt;H$50,10,IF(P1_IndicatorData!K20&lt;H$49,0,10-(H$50-P1_IndicatorData!K20)/(H$50-H$49)*10)),1))</f>
        <v>10</v>
      </c>
      <c r="I17" s="279">
        <f>IF(P1_IndicatorData!L20="No data","x",IF(P1_IndicatorData!L20=0,0,ROUND(IF(LOG(P1_IndicatorData!L20)&gt;I$50,10,IF(LOG(P1_IndicatorData!L20)&lt;I$49,0,10-(I$50-LOG(P1_IndicatorData!L20))/(I$50-I$49)*10)),1)))</f>
        <v>0</v>
      </c>
      <c r="J17" s="263">
        <f>IF(P1_IndicatorData!M20="No data","x",ROUND(IF(P1_IndicatorData!M20&gt;J$50,10,IF(P1_IndicatorData!M20&lt;J$49,0,10-(J$50-P1_IndicatorData!M20)/(J$50-J$49)*10)),1))</f>
        <v>0</v>
      </c>
      <c r="K17" s="279">
        <f>IF(P1_IndicatorData!N20="No data","x",IF(P1_IndicatorData!N20=0,0,ROUND(IF(LOG(P1_IndicatorData!N20)&gt;K$50,10,IF(LOG(P1_IndicatorData!N20)&lt;K$49,0,10-(K$50-LOG(P1_IndicatorData!N20))/(K$50-K$49)*10)),1)))</f>
        <v>0</v>
      </c>
      <c r="L17" s="263">
        <f>IF(P1_IndicatorData!O20="No data","x",ROUND(IF(P1_IndicatorData!O20&gt;L$50,10,IF(P1_IndicatorData!O20&lt;L$49,0,10-(L$50-P1_IndicatorData!O20)/(L$50-L$49)*10)),1))</f>
        <v>0</v>
      </c>
      <c r="M17" s="279">
        <f>IF(P1_IndicatorData!P20="No data","x",IF(P1_IndicatorData!P20=0,0,ROUND(IF(LOG(P1_IndicatorData!P20)&gt;M$50,10,IF(LOG(P1_IndicatorData!P20)&lt;M$49,0,10-(M$50-LOG(P1_IndicatorData!P20))/(M$50-M$49)*10)),1)))</f>
        <v>7.7</v>
      </c>
      <c r="N17" s="263">
        <f>IF(P1_IndicatorData!Q20="No data","x",ROUND(IF(P1_IndicatorData!Q20&gt;N$50,10,IF(P1_IndicatorData!Q20&lt;N$49,0,10-(N$50-P1_IndicatorData!Q20)/(N$50-N$49)*10)),1))</f>
        <v>2</v>
      </c>
      <c r="O17" s="279">
        <f>IF(P1_IndicatorData!R20="No data","x",IF(P1_IndicatorData!R20=0,0,ROUND(IF(LOG(P1_IndicatorData!R20)&gt;O$50,10,IF(LOG(P1_IndicatorData!R20)&lt;O$49,0,10-(O$50-LOG(P1_IndicatorData!R20))/(O$50-O$49)*10)),1)))</f>
        <v>10</v>
      </c>
      <c r="P17" s="263">
        <f>IF(P1_IndicatorData!S20="No data","x",ROUND(IF(P1_IndicatorData!S20&gt;P$50,10,IF(P1_IndicatorData!S20&lt;P$49,0,10-(P$50-P1_IndicatorData!S20)/(P$50-P$49)*10)),1))</f>
        <v>7.2</v>
      </c>
      <c r="Q17" s="279">
        <f>IF(P1_IndicatorData!T20="No data","x",IF(P1_IndicatorData!T20=0,0,ROUND(IF(LOG(P1_IndicatorData!T20)&gt;Q$50,10,IF(LOG(P1_IndicatorData!T20)&lt;Q$49,0,10-(Q$50-LOG(P1_IndicatorData!T20))/(Q$50-Q$49)*10)),1)))</f>
        <v>7.8</v>
      </c>
      <c r="R17" s="263">
        <f>IF(P1_IndicatorData!U20="No data","x",ROUND(IF(P1_IndicatorData!U20&gt;R$50,10,IF(P1_IndicatorData!U20&lt;R$49,0,10-(R$50-P1_IndicatorData!U20)/(R$50-R$49)*10)),1))</f>
        <v>2.2000000000000002</v>
      </c>
      <c r="S17" s="279">
        <f>IF(P1_IndicatorData!V20="No data","x",IF(P1_IndicatorData!V20=0,0,ROUND(IF(LOG(P1_IndicatorData!V20)&gt;S$50,10,IF(LOG(P1_IndicatorData!V20)&lt;S$49,0,10-(S$50-LOG(P1_IndicatorData!V20))/(S$50-S$49)*10)),1)))</f>
        <v>9.1</v>
      </c>
      <c r="T17" s="263">
        <f>IF(P1_IndicatorData!W20="No data","x",ROUND(IF(P1_IndicatorData!W20&gt;T$50,10,IF(P1_IndicatorData!W20&lt;T$49,0,10-(T$50-P1_IndicatorData!W20)/(T$50-T$49)*10)),1))</f>
        <v>8.8000000000000007</v>
      </c>
      <c r="U17" s="279">
        <f>IF(P1_IndicatorData!X20="No data","x",IF(P1_IndicatorData!X20=0,0,ROUND(IF(LOG(P1_IndicatorData!X20)&gt;U$50,10,IF(LOG(P1_IndicatorData!X20)&lt;U$49,0,10-(U$50-LOG(P1_IndicatorData!X20))/(U$50-U$49)*10)),1)))</f>
        <v>8.9</v>
      </c>
      <c r="V17" s="263">
        <f>IF(P1_IndicatorData!Y20="No data","x",ROUND(IF(P1_IndicatorData!Y20&gt;V$50,10,IF(P1_IndicatorData!Y20&lt;V$49,0,10-(V$50-P1_IndicatorData!Y20)/(V$50-V$49)*10)),1))</f>
        <v>10</v>
      </c>
      <c r="W17" s="279">
        <f>IF(P1_IndicatorData!Z20="No data","x",IF(P1_IndicatorData!Z20=0,0,ROUND(IF(LOG(P1_IndicatorData!Z20)&gt;W$50,10,IF(LOG(P1_IndicatorData!Z20)&lt;W$49,0,10-(W$50-LOG(P1_IndicatorData!Z20))/(W$50-W$49)*10)),1)))</f>
        <v>9.3000000000000007</v>
      </c>
      <c r="X17" s="263">
        <f>IF(P1_IndicatorData!AA20="No data","x",ROUND(IF(P1_IndicatorData!AA20&gt;X$50,10,IF(P1_IndicatorData!AA20&lt;X$49,0,10-(X$50-P1_IndicatorData!AA20)/(X$50-X$49)*10)),1))</f>
        <v>10</v>
      </c>
      <c r="Y17" s="285">
        <f t="shared" si="11"/>
        <v>2.6</v>
      </c>
      <c r="Z17" s="285">
        <f t="shared" si="0"/>
        <v>4.9000000000000004</v>
      </c>
      <c r="AA17" s="284">
        <f t="shared" si="12"/>
        <v>9.5</v>
      </c>
      <c r="AB17" s="284">
        <f t="shared" si="1"/>
        <v>0</v>
      </c>
      <c r="AC17" s="285">
        <f t="shared" si="13"/>
        <v>6.9</v>
      </c>
      <c r="AD17" s="285">
        <f t="shared" si="2"/>
        <v>0</v>
      </c>
      <c r="AE17" s="284">
        <f t="shared" si="3"/>
        <v>5.5</v>
      </c>
      <c r="AF17" s="286">
        <f t="shared" si="14"/>
        <v>9</v>
      </c>
      <c r="AG17" s="286">
        <f t="shared" si="4"/>
        <v>5.7</v>
      </c>
      <c r="AH17" s="286">
        <f t="shared" si="5"/>
        <v>9</v>
      </c>
      <c r="AI17" s="284">
        <f t="shared" si="15"/>
        <v>8.1999999999999993</v>
      </c>
      <c r="AJ17" s="285">
        <f t="shared" si="16"/>
        <v>7.1</v>
      </c>
      <c r="AK17" s="286">
        <f t="shared" si="6"/>
        <v>9.1</v>
      </c>
      <c r="AL17" s="286">
        <f t="shared" si="7"/>
        <v>10</v>
      </c>
      <c r="AM17" s="284">
        <f t="shared" si="8"/>
        <v>9.6</v>
      </c>
      <c r="AN17" s="284">
        <f>IF(P1_IndicatorData!AB20="No data","x",ROUND(IF(P1_IndicatorData!AB20&gt;AN$50,0,IF(P1_IndicatorData!AB20&lt;AN$49,10,(AN$50-P1_IndicatorData!AB20)/(AN$50-AN$49)*10)),1))</f>
        <v>8.6999999999999993</v>
      </c>
      <c r="AO17" s="285">
        <f t="shared" si="9"/>
        <v>9.1999999999999993</v>
      </c>
      <c r="AP17" s="285">
        <f>IF(P1_IndicatorData!AC20="No data","x",ROUND(IF(P1_IndicatorData!AC20&gt;AP$50,10,IF(P1_IndicatorData!AC20&lt;AP$49,0,10-(AP$50-P1_IndicatorData!AC20)/(AP$50-AP$49)*10)),1))</f>
        <v>2.4</v>
      </c>
      <c r="AQ17" s="288">
        <f t="shared" si="10"/>
        <v>5.5</v>
      </c>
    </row>
    <row r="18" spans="1:43">
      <c r="A18" s="182" t="s">
        <v>96</v>
      </c>
      <c r="B18" s="182" t="s">
        <v>97</v>
      </c>
      <c r="C18" s="390">
        <f>IF(P1_IndicatorData!F21="No data","x",IF(P1_IndicatorData!F21=0,0,ROUND(IF(LOG(P1_IndicatorData!F21)&gt;C$50,10,IF(LOG(P1_IndicatorData!F21)&lt;C$49,0,10-(C$50-LOG(P1_IndicatorData!F21))/(C$50-C$49)*10)),1)))</f>
        <v>8.1999999999999993</v>
      </c>
      <c r="D18" s="390">
        <f>IF(P1_IndicatorData!G21="No data","x",ROUND(IF(P1_IndicatorData!G21&gt;D$50,10,IF(P1_IndicatorData!G21&lt;D$49,0,10-(D$50-P1_IndicatorData!G21)/(D$50-D$49)*10)),1))</f>
        <v>0.9</v>
      </c>
      <c r="E18" s="390">
        <f>IF(P1_IndicatorData!H21="No data","x",IF(P1_IndicatorData!H21=0,0,ROUND(IF(LOG(P1_IndicatorData!H21)&gt;E$50,10,IF(LOG(P1_IndicatorData!H21)&lt;E$49,0,10-(E$50-LOG(P1_IndicatorData!H21))/(E$50-E$49)*10)),1)))</f>
        <v>4.3</v>
      </c>
      <c r="F18" s="391">
        <f>IF(P1_IndicatorData!I21="No data","x",ROUND(IF(P1_IndicatorData!I21&gt;F$50,10,IF(P1_IndicatorData!I21&lt;F$49,0,10-(F$50-P1_IndicatorData!I21)/(F$50-F$49)*10)),1))</f>
        <v>0.4</v>
      </c>
      <c r="G18" s="279">
        <f>IF(P1_IndicatorData!J21="No data","x",IF(P1_IndicatorData!J21=0,0,ROUND(IF(LOG(P1_IndicatorData!J21)&gt;G$50,10,IF(LOG(P1_IndicatorData!J21)&lt;G$49,0,10-(G$50-LOG(P1_IndicatorData!J21))/(G$50-G$49)*10)),1)))</f>
        <v>8.6999999999999993</v>
      </c>
      <c r="H18" s="263">
        <f>IF(P1_IndicatorData!K21="No data","x",ROUND(IF(P1_IndicatorData!K21&gt;H$50,10,IF(P1_IndicatorData!K21&lt;H$49,0,10-(H$50-P1_IndicatorData!K21)/(H$50-H$49)*10)),1))</f>
        <v>10</v>
      </c>
      <c r="I18" s="279">
        <f>IF(P1_IndicatorData!L21="No data","x",IF(P1_IndicatorData!L21=0,0,ROUND(IF(LOG(P1_IndicatorData!L21)&gt;I$50,10,IF(LOG(P1_IndicatorData!L21)&lt;I$49,0,10-(I$50-LOG(P1_IndicatorData!L21))/(I$50-I$49)*10)),1)))</f>
        <v>0</v>
      </c>
      <c r="J18" s="263">
        <f>IF(P1_IndicatorData!M21="No data","x",ROUND(IF(P1_IndicatorData!M21&gt;J$50,10,IF(P1_IndicatorData!M21&lt;J$49,0,10-(J$50-P1_IndicatorData!M21)/(J$50-J$49)*10)),1))</f>
        <v>0</v>
      </c>
      <c r="K18" s="279">
        <f>IF(P1_IndicatorData!N21="No data","x",IF(P1_IndicatorData!N21=0,0,ROUND(IF(LOG(P1_IndicatorData!N21)&gt;K$50,10,IF(LOG(P1_IndicatorData!N21)&lt;K$49,0,10-(K$50-LOG(P1_IndicatorData!N21))/(K$50-K$49)*10)),1)))</f>
        <v>9.6999999999999993</v>
      </c>
      <c r="L18" s="263">
        <f>IF(P1_IndicatorData!O21="No data","x",ROUND(IF(P1_IndicatorData!O21&gt;L$50,10,IF(P1_IndicatorData!O21&lt;L$49,0,10-(L$50-P1_IndicatorData!O21)/(L$50-L$49)*10)),1))</f>
        <v>7.4</v>
      </c>
      <c r="M18" s="279">
        <f>IF(P1_IndicatorData!P21="No data","x",IF(P1_IndicatorData!P21=0,0,ROUND(IF(LOG(P1_IndicatorData!P21)&gt;M$50,10,IF(LOG(P1_IndicatorData!P21)&lt;M$49,0,10-(M$50-LOG(P1_IndicatorData!P21))/(M$50-M$49)*10)),1)))</f>
        <v>9.1</v>
      </c>
      <c r="N18" s="263">
        <f>IF(P1_IndicatorData!Q21="No data","x",ROUND(IF(P1_IndicatorData!Q21&gt;N$50,10,IF(P1_IndicatorData!Q21&lt;N$49,0,10-(N$50-P1_IndicatorData!Q21)/(N$50-N$49)*10)),1))</f>
        <v>8.1999999999999993</v>
      </c>
      <c r="O18" s="279">
        <f>IF(P1_IndicatorData!R21="No data","x",IF(P1_IndicatorData!R21=0,0,ROUND(IF(LOG(P1_IndicatorData!R21)&gt;O$50,10,IF(LOG(P1_IndicatorData!R21)&lt;O$49,0,10-(O$50-LOG(P1_IndicatorData!R21))/(O$50-O$49)*10)),1)))</f>
        <v>10</v>
      </c>
      <c r="P18" s="263">
        <f>IF(P1_IndicatorData!S21="No data","x",ROUND(IF(P1_IndicatorData!S21&gt;P$50,10,IF(P1_IndicatorData!S21&lt;P$49,0,10-(P$50-P1_IndicatorData!S21)/(P$50-P$49)*10)),1))</f>
        <v>7.6</v>
      </c>
      <c r="Q18" s="279">
        <f>IF(P1_IndicatorData!T21="No data","x",IF(P1_IndicatorData!T21=0,0,ROUND(IF(LOG(P1_IndicatorData!T21)&gt;Q$50,10,IF(LOG(P1_IndicatorData!T21)&lt;Q$49,0,10-(Q$50-LOG(P1_IndicatorData!T21))/(Q$50-Q$49)*10)),1)))</f>
        <v>9.3000000000000007</v>
      </c>
      <c r="R18" s="263">
        <f>IF(P1_IndicatorData!U21="No data","x",ROUND(IF(P1_IndicatorData!U21&gt;R$50,10,IF(P1_IndicatorData!U21&lt;R$49,0,10-(R$50-P1_IndicatorData!U21)/(R$50-R$49)*10)),1))</f>
        <v>9.3000000000000007</v>
      </c>
      <c r="S18" s="279">
        <f>IF(P1_IndicatorData!V21="No data","x",IF(P1_IndicatorData!V21=0,0,ROUND(IF(LOG(P1_IndicatorData!V21)&gt;S$50,10,IF(LOG(P1_IndicatorData!V21)&lt;S$49,0,10-(S$50-LOG(P1_IndicatorData!V21))/(S$50-S$49)*10)),1)))</f>
        <v>9.1</v>
      </c>
      <c r="T18" s="263">
        <f>IF(P1_IndicatorData!W21="No data","x",ROUND(IF(P1_IndicatorData!W21&gt;T$50,10,IF(P1_IndicatorData!W21&lt;T$49,0,10-(T$50-P1_IndicatorData!W21)/(T$50-T$49)*10)),1))</f>
        <v>10</v>
      </c>
      <c r="U18" s="279">
        <f>IF(P1_IndicatorData!X21="No data","x",IF(P1_IndicatorData!X21=0,0,ROUND(IF(LOG(P1_IndicatorData!X21)&gt;U$50,10,IF(LOG(P1_IndicatorData!X21)&lt;U$49,0,10-(U$50-LOG(P1_IndicatorData!X21))/(U$50-U$49)*10)),1)))</f>
        <v>8.6999999999999993</v>
      </c>
      <c r="V18" s="263">
        <f>IF(P1_IndicatorData!Y21="No data","x",ROUND(IF(P1_IndicatorData!Y21&gt;V$50,10,IF(P1_IndicatorData!Y21&lt;V$49,0,10-(V$50-P1_IndicatorData!Y21)/(V$50-V$49)*10)),1))</f>
        <v>10</v>
      </c>
      <c r="W18" s="279">
        <f>IF(P1_IndicatorData!Z21="No data","x",IF(P1_IndicatorData!Z21=0,0,ROUND(IF(LOG(P1_IndicatorData!Z21)&gt;W$50,10,IF(LOG(P1_IndicatorData!Z21)&lt;W$49,0,10-(W$50-LOG(P1_IndicatorData!Z21))/(W$50-W$49)*10)),1)))</f>
        <v>9.1</v>
      </c>
      <c r="X18" s="263">
        <f>IF(P1_IndicatorData!AA21="No data","x",ROUND(IF(P1_IndicatorData!AA21&gt;X$50,10,IF(P1_IndicatorData!AA21&lt;X$49,0,10-(X$50-P1_IndicatorData!AA21)/(X$50-X$49)*10)),1))</f>
        <v>10</v>
      </c>
      <c r="Y18" s="285">
        <f t="shared" si="11"/>
        <v>5.7</v>
      </c>
      <c r="Z18" s="285">
        <f t="shared" si="0"/>
        <v>2.6</v>
      </c>
      <c r="AA18" s="284">
        <f t="shared" si="12"/>
        <v>9.5</v>
      </c>
      <c r="AB18" s="284">
        <f t="shared" si="1"/>
        <v>0</v>
      </c>
      <c r="AC18" s="285">
        <f t="shared" si="13"/>
        <v>6.9</v>
      </c>
      <c r="AD18" s="285">
        <f t="shared" si="2"/>
        <v>8.8000000000000007</v>
      </c>
      <c r="AE18" s="284">
        <f t="shared" si="3"/>
        <v>8.6999999999999993</v>
      </c>
      <c r="AF18" s="286">
        <f t="shared" si="14"/>
        <v>9.1</v>
      </c>
      <c r="AG18" s="286">
        <f t="shared" si="4"/>
        <v>9.3000000000000007</v>
      </c>
      <c r="AH18" s="286">
        <f t="shared" si="5"/>
        <v>9.6</v>
      </c>
      <c r="AI18" s="284">
        <f t="shared" si="15"/>
        <v>9.3000000000000007</v>
      </c>
      <c r="AJ18" s="285">
        <f t="shared" si="16"/>
        <v>9</v>
      </c>
      <c r="AK18" s="286">
        <f t="shared" si="6"/>
        <v>8.9</v>
      </c>
      <c r="AL18" s="286">
        <f t="shared" si="7"/>
        <v>10</v>
      </c>
      <c r="AM18" s="284">
        <f t="shared" si="8"/>
        <v>9.5</v>
      </c>
      <c r="AN18" s="284">
        <f>IF(P1_IndicatorData!AB21="No data","x",ROUND(IF(P1_IndicatorData!AB21&gt;AN$50,0,IF(P1_IndicatorData!AB21&lt;AN$49,10,(AN$50-P1_IndicatorData!AB21)/(AN$50-AN$49)*10)),1))</f>
        <v>8.5</v>
      </c>
      <c r="AO18" s="285">
        <f t="shared" si="9"/>
        <v>9.1</v>
      </c>
      <c r="AP18" s="285">
        <f>IF(P1_IndicatorData!AC21="No data","x",ROUND(IF(P1_IndicatorData!AC21&gt;AP$50,10,IF(P1_IndicatorData!AC21&lt;AP$49,0,10-(AP$50-P1_IndicatorData!AC21)/(AP$50-AP$49)*10)),1))</f>
        <v>2.4</v>
      </c>
      <c r="AQ18" s="288">
        <f t="shared" si="10"/>
        <v>7.1</v>
      </c>
    </row>
    <row r="19" spans="1:43">
      <c r="A19" s="182" t="s">
        <v>98</v>
      </c>
      <c r="B19" s="182" t="s">
        <v>99</v>
      </c>
      <c r="C19" s="390">
        <f>IF(P1_IndicatorData!F22="No data","x",IF(P1_IndicatorData!F22=0,0,ROUND(IF(LOG(P1_IndicatorData!F22)&gt;C$50,10,IF(LOG(P1_IndicatorData!F22)&lt;C$49,0,10-(C$50-LOG(P1_IndicatorData!F22))/(C$50-C$49)*10)),1)))</f>
        <v>10</v>
      </c>
      <c r="D19" s="390">
        <f>IF(P1_IndicatorData!G22="No data","x",ROUND(IF(P1_IndicatorData!G22&gt;D$50,10,IF(P1_IndicatorData!G22&lt;D$49,0,10-(D$50-P1_IndicatorData!G22)/(D$50-D$49)*10)),1))</f>
        <v>7</v>
      </c>
      <c r="E19" s="390">
        <f>IF(P1_IndicatorData!H22="No data","x",IF(P1_IndicatorData!H22=0,0,ROUND(IF(LOG(P1_IndicatorData!H22)&gt;E$50,10,IF(LOG(P1_IndicatorData!H22)&lt;E$49,0,10-(E$50-LOG(P1_IndicatorData!H22))/(E$50-E$49)*10)),1)))</f>
        <v>8.4</v>
      </c>
      <c r="F19" s="391">
        <f>IF(P1_IndicatorData!I22="No data","x",ROUND(IF(P1_IndicatorData!I22&gt;F$50,10,IF(P1_IndicatorData!I22&lt;F$49,0,10-(F$50-P1_IndicatorData!I22)/(F$50-F$49)*10)),1))</f>
        <v>6.1</v>
      </c>
      <c r="G19" s="279">
        <f>IF(P1_IndicatorData!J22="No data","x",IF(P1_IndicatorData!J22=0,0,ROUND(IF(LOG(P1_IndicatorData!J22)&gt;G$50,10,IF(LOG(P1_IndicatorData!J22)&lt;G$49,0,10-(G$50-LOG(P1_IndicatorData!J22))/(G$50-G$49)*10)),1)))</f>
        <v>8.5</v>
      </c>
      <c r="H19" s="263">
        <f>IF(P1_IndicatorData!K22="No data","x",ROUND(IF(P1_IndicatorData!K22&gt;H$50,10,IF(P1_IndicatorData!K22&lt;H$49,0,10-(H$50-P1_IndicatorData!K22)/(H$50-H$49)*10)),1))</f>
        <v>9.4</v>
      </c>
      <c r="I19" s="279">
        <f>IF(P1_IndicatorData!L22="No data","x",IF(P1_IndicatorData!L22=0,0,ROUND(IF(LOG(P1_IndicatorData!L22)&gt;I$50,10,IF(LOG(P1_IndicatorData!L22)&lt;I$49,0,10-(I$50-LOG(P1_IndicatorData!L22))/(I$50-I$49)*10)),1)))</f>
        <v>9.1</v>
      </c>
      <c r="J19" s="263">
        <f>IF(P1_IndicatorData!M22="No data","x",ROUND(IF(P1_IndicatorData!M22&gt;J$50,10,IF(P1_IndicatorData!M22&lt;J$49,0,10-(J$50-P1_IndicatorData!M22)/(J$50-J$49)*10)),1))</f>
        <v>8</v>
      </c>
      <c r="K19" s="279">
        <f>IF(P1_IndicatorData!N22="No data","x",IF(P1_IndicatorData!N22=0,0,ROUND(IF(LOG(P1_IndicatorData!N22)&gt;K$50,10,IF(LOG(P1_IndicatorData!N22)&lt;K$49,0,10-(K$50-LOG(P1_IndicatorData!N22))/(K$50-K$49)*10)),1)))</f>
        <v>5.0999999999999996</v>
      </c>
      <c r="L19" s="263">
        <f>IF(P1_IndicatorData!O22="No data","x",ROUND(IF(P1_IndicatorData!O22&gt;L$50,10,IF(P1_IndicatorData!O22&lt;L$49,0,10-(L$50-P1_IndicatorData!O22)/(L$50-L$49)*10)),1))</f>
        <v>0.3</v>
      </c>
      <c r="M19" s="279">
        <f>IF(P1_IndicatorData!P22="No data","x",IF(P1_IndicatorData!P22=0,0,ROUND(IF(LOG(P1_IndicatorData!P22)&gt;M$50,10,IF(LOG(P1_IndicatorData!P22)&lt;M$49,0,10-(M$50-LOG(P1_IndicatorData!P22))/(M$50-M$49)*10)),1)))</f>
        <v>8.3000000000000007</v>
      </c>
      <c r="N19" s="263">
        <f>IF(P1_IndicatorData!Q22="No data","x",ROUND(IF(P1_IndicatorData!Q22&gt;N$50,10,IF(P1_IndicatorData!Q22&lt;N$49,0,10-(N$50-P1_IndicatorData!Q22)/(N$50-N$49)*10)),1))</f>
        <v>3.8</v>
      </c>
      <c r="O19" s="279">
        <f>IF(P1_IndicatorData!R22="No data","x",IF(P1_IndicatorData!R22=0,0,ROUND(IF(LOG(P1_IndicatorData!R22)&gt;O$50,10,IF(LOG(P1_IndicatorData!R22)&lt;O$49,0,10-(O$50-LOG(P1_IndicatorData!R22))/(O$50-O$49)*10)),1)))</f>
        <v>9</v>
      </c>
      <c r="P19" s="263">
        <f>IF(P1_IndicatorData!S22="No data","x",ROUND(IF(P1_IndicatorData!S22&gt;P$50,10,IF(P1_IndicatorData!S22&lt;P$49,0,10-(P$50-P1_IndicatorData!S22)/(P$50-P$49)*10)),1))</f>
        <v>3</v>
      </c>
      <c r="Q19" s="279">
        <f>IF(P1_IndicatorData!T22="No data","x",IF(P1_IndicatorData!T22=0,0,ROUND(IF(LOG(P1_IndicatorData!T22)&gt;Q$50,10,IF(LOG(P1_IndicatorData!T22)&lt;Q$49,0,10-(Q$50-LOG(P1_IndicatorData!T22))/(Q$50-Q$49)*10)),1)))</f>
        <v>9.3000000000000007</v>
      </c>
      <c r="R19" s="263">
        <f>IF(P1_IndicatorData!U22="No data","x",ROUND(IF(P1_IndicatorData!U22&gt;R$50,10,IF(P1_IndicatorData!U22&lt;R$49,0,10-(R$50-P1_IndicatorData!U22)/(R$50-R$49)*10)),1))</f>
        <v>9.6</v>
      </c>
      <c r="S19" s="279">
        <f>IF(P1_IndicatorData!V22="No data","x",IF(P1_IndicatorData!V22=0,0,ROUND(IF(LOG(P1_IndicatorData!V22)&gt;S$50,10,IF(LOG(P1_IndicatorData!V22)&lt;S$49,0,10-(S$50-LOG(P1_IndicatorData!V22))/(S$50-S$49)*10)),1)))</f>
        <v>8.5</v>
      </c>
      <c r="T19" s="263">
        <f>IF(P1_IndicatorData!W22="No data","x",ROUND(IF(P1_IndicatorData!W22&gt;T$50,10,IF(P1_IndicatorData!W22&lt;T$49,0,10-(T$50-P1_IndicatorData!W22)/(T$50-T$49)*10)),1))</f>
        <v>6.6</v>
      </c>
      <c r="U19" s="279">
        <f>IF(P1_IndicatorData!X22="No data","x",IF(P1_IndicatorData!X22=0,0,ROUND(IF(LOG(P1_IndicatorData!X22)&gt;U$50,10,IF(LOG(P1_IndicatorData!X22)&lt;U$49,0,10-(U$50-LOG(P1_IndicatorData!X22))/(U$50-U$49)*10)),1)))</f>
        <v>8.6999999999999993</v>
      </c>
      <c r="V19" s="263">
        <f>IF(P1_IndicatorData!Y22="No data","x",ROUND(IF(P1_IndicatorData!Y22&gt;V$50,10,IF(P1_IndicatorData!Y22&lt;V$49,0,10-(V$50-P1_IndicatorData!Y22)/(V$50-V$49)*10)),1))</f>
        <v>10</v>
      </c>
      <c r="W19" s="279">
        <f>IF(P1_IndicatorData!Z22="No data","x",IF(P1_IndicatorData!Z22=0,0,ROUND(IF(LOG(P1_IndicatorData!Z22)&gt;W$50,10,IF(LOG(P1_IndicatorData!Z22)&lt;W$49,0,10-(W$50-LOG(P1_IndicatorData!Z22))/(W$50-W$49)*10)),1)))</f>
        <v>6.4</v>
      </c>
      <c r="X19" s="263">
        <f>IF(P1_IndicatorData!AA22="No data","x",ROUND(IF(P1_IndicatorData!AA22&gt;X$50,10,IF(P1_IndicatorData!AA22&lt;X$49,0,10-(X$50-P1_IndicatorData!AA22)/(X$50-X$49)*10)),1))</f>
        <v>1.6</v>
      </c>
      <c r="Y19" s="285">
        <f t="shared" si="11"/>
        <v>9</v>
      </c>
      <c r="Z19" s="285">
        <f t="shared" si="0"/>
        <v>7.4</v>
      </c>
      <c r="AA19" s="284">
        <f t="shared" si="12"/>
        <v>9</v>
      </c>
      <c r="AB19" s="284">
        <f t="shared" si="1"/>
        <v>8.6</v>
      </c>
      <c r="AC19" s="285">
        <f t="shared" si="13"/>
        <v>8.8000000000000007</v>
      </c>
      <c r="AD19" s="285">
        <f t="shared" si="2"/>
        <v>3</v>
      </c>
      <c r="AE19" s="284">
        <f t="shared" si="3"/>
        <v>6.6</v>
      </c>
      <c r="AF19" s="286">
        <f t="shared" si="14"/>
        <v>7</v>
      </c>
      <c r="AG19" s="286">
        <f t="shared" si="4"/>
        <v>9.5</v>
      </c>
      <c r="AH19" s="286">
        <f t="shared" si="5"/>
        <v>7.7</v>
      </c>
      <c r="AI19" s="284">
        <f t="shared" si="15"/>
        <v>8.3000000000000007</v>
      </c>
      <c r="AJ19" s="285">
        <f t="shared" si="16"/>
        <v>7.6</v>
      </c>
      <c r="AK19" s="286">
        <f t="shared" si="6"/>
        <v>7.6</v>
      </c>
      <c r="AL19" s="286">
        <f t="shared" si="7"/>
        <v>5.8</v>
      </c>
      <c r="AM19" s="284">
        <f t="shared" si="8"/>
        <v>6.8</v>
      </c>
      <c r="AN19" s="284">
        <f>IF(P1_IndicatorData!AB22="No data","x",ROUND(IF(P1_IndicatorData!AB22&gt;AN$50,0,IF(P1_IndicatorData!AB22&lt;AN$49,10,(AN$50-P1_IndicatorData!AB22)/(AN$50-AN$49)*10)),1))</f>
        <v>9.3000000000000007</v>
      </c>
      <c r="AO19" s="285">
        <f t="shared" si="9"/>
        <v>8.3000000000000007</v>
      </c>
      <c r="AP19" s="285">
        <f>IF(P1_IndicatorData!AC22="No data","x",ROUND(IF(P1_IndicatorData!AC22&gt;AP$50,10,IF(P1_IndicatorData!AC22&lt;AP$49,0,10-(AP$50-P1_IndicatorData!AC22)/(AP$50-AP$49)*10)),1))</f>
        <v>1.2</v>
      </c>
      <c r="AQ19" s="288">
        <f t="shared" si="10"/>
        <v>7.2</v>
      </c>
    </row>
    <row r="20" spans="1:43">
      <c r="A20" s="182" t="s">
        <v>100</v>
      </c>
      <c r="B20" s="182" t="s">
        <v>101</v>
      </c>
      <c r="C20" s="390">
        <f>IF(P1_IndicatorData!F23="No data","x",IF(P1_IndicatorData!F23=0,0,ROUND(IF(LOG(P1_IndicatorData!F23)&gt;C$50,10,IF(LOG(P1_IndicatorData!F23)&lt;C$49,0,10-(C$50-LOG(P1_IndicatorData!F23))/(C$50-C$49)*10)),1)))</f>
        <v>8.6</v>
      </c>
      <c r="D20" s="390">
        <f>IF(P1_IndicatorData!G23="No data","x",ROUND(IF(P1_IndicatorData!G23&gt;D$50,10,IF(P1_IndicatorData!G23&lt;D$49,0,10-(D$50-P1_IndicatorData!G23)/(D$50-D$49)*10)),1))</f>
        <v>1.5</v>
      </c>
      <c r="E20" s="390">
        <f>IF(P1_IndicatorData!H23="No data","x",IF(P1_IndicatorData!H23=0,0,ROUND(IF(LOG(P1_IndicatorData!H23)&gt;E$50,10,IF(LOG(P1_IndicatorData!H23)&lt;E$49,0,10-(E$50-LOG(P1_IndicatorData!H23))/(E$50-E$49)*10)),1)))</f>
        <v>8.5</v>
      </c>
      <c r="F20" s="391">
        <f>IF(P1_IndicatorData!I23="No data","x",ROUND(IF(P1_IndicatorData!I23&gt;F$50,10,IF(P1_IndicatorData!I23&lt;F$49,0,10-(F$50-P1_IndicatorData!I23)/(F$50-F$49)*10)),1))</f>
        <v>8.6</v>
      </c>
      <c r="G20" s="279">
        <f>IF(P1_IndicatorData!J23="No data","x",IF(P1_IndicatorData!J23=0,0,ROUND(IF(LOG(P1_IndicatorData!J23)&gt;G$50,10,IF(LOG(P1_IndicatorData!J23)&lt;G$49,0,10-(G$50-LOG(P1_IndicatorData!J23))/(G$50-G$49)*10)),1)))</f>
        <v>6.9</v>
      </c>
      <c r="H20" s="263">
        <f>IF(P1_IndicatorData!K23="No data","x",ROUND(IF(P1_IndicatorData!K23&gt;H$50,10,IF(P1_IndicatorData!K23&lt;H$49,0,10-(H$50-P1_IndicatorData!K23)/(H$50-H$49)*10)),1))</f>
        <v>5.7</v>
      </c>
      <c r="I20" s="279">
        <f>IF(P1_IndicatorData!L23="No data","x",IF(P1_IndicatorData!L23=0,0,ROUND(IF(LOG(P1_IndicatorData!L23)&gt;I$50,10,IF(LOG(P1_IndicatorData!L23)&lt;I$49,0,10-(I$50-LOG(P1_IndicatorData!L23))/(I$50-I$49)*10)),1)))</f>
        <v>8.8000000000000007</v>
      </c>
      <c r="J20" s="263">
        <f>IF(P1_IndicatorData!M23="No data","x",ROUND(IF(P1_IndicatorData!M23&gt;J$50,10,IF(P1_IndicatorData!M23&lt;J$49,0,10-(J$50-P1_IndicatorData!M23)/(J$50-J$49)*10)),1))</f>
        <v>8.3000000000000007</v>
      </c>
      <c r="K20" s="279">
        <f>IF(P1_IndicatorData!N23="No data","x",IF(P1_IndicatorData!N23=0,0,ROUND(IF(LOG(P1_IndicatorData!N23)&gt;K$50,10,IF(LOG(P1_IndicatorData!N23)&lt;K$49,0,10-(K$50-LOG(P1_IndicatorData!N23))/(K$50-K$49)*10)),1)))</f>
        <v>9.3000000000000007</v>
      </c>
      <c r="L20" s="263">
        <f>IF(P1_IndicatorData!O23="No data","x",ROUND(IF(P1_IndicatorData!O23&gt;L$50,10,IF(P1_IndicatorData!O23&lt;L$49,0,10-(L$50-P1_IndicatorData!O23)/(L$50-L$49)*10)),1))</f>
        <v>7.3</v>
      </c>
      <c r="M20" s="279">
        <f>IF(P1_IndicatorData!P23="No data","x",IF(P1_IndicatorData!P23=0,0,ROUND(IF(LOG(P1_IndicatorData!P23)&gt;M$50,10,IF(LOG(P1_IndicatorData!P23)&lt;M$49,0,10-(M$50-LOG(P1_IndicatorData!P23))/(M$50-M$49)*10)),1)))</f>
        <v>9</v>
      </c>
      <c r="N20" s="263">
        <f>IF(P1_IndicatorData!Q23="No data","x",ROUND(IF(P1_IndicatorData!Q23&gt;N$50,10,IF(P1_IndicatorData!Q23&lt;N$49,0,10-(N$50-P1_IndicatorData!Q23)/(N$50-N$49)*10)),1))</f>
        <v>9.4</v>
      </c>
      <c r="O20" s="279">
        <f>IF(P1_IndicatorData!R23="No data","x",IF(P1_IndicatorData!R23=0,0,ROUND(IF(LOG(P1_IndicatorData!R23)&gt;O$50,10,IF(LOG(P1_IndicatorData!R23)&lt;O$49,0,10-(O$50-LOG(P1_IndicatorData!R23))/(O$50-O$49)*10)),1)))</f>
        <v>0</v>
      </c>
      <c r="P20" s="263">
        <f>IF(P1_IndicatorData!S23="No data","x",ROUND(IF(P1_IndicatorData!S23&gt;P$50,10,IF(P1_IndicatorData!S23&lt;P$49,0,10-(P$50-P1_IndicatorData!S23)/(P$50-P$49)*10)),1))</f>
        <v>0</v>
      </c>
      <c r="Q20" s="279">
        <f>IF(P1_IndicatorData!T23="No data","x",IF(P1_IndicatorData!T23=0,0,ROUND(IF(LOG(P1_IndicatorData!T23)&gt;Q$50,10,IF(LOG(P1_IndicatorData!T23)&lt;Q$49,0,10-(Q$50-LOG(P1_IndicatorData!T23))/(Q$50-Q$49)*10)),1)))</f>
        <v>9</v>
      </c>
      <c r="R20" s="263">
        <f>IF(P1_IndicatorData!U23="No data","x",ROUND(IF(P1_IndicatorData!U23&gt;R$50,10,IF(P1_IndicatorData!U23&lt;R$49,0,10-(R$50-P1_IndicatorData!U23)/(R$50-R$49)*10)),1))</f>
        <v>9.3000000000000007</v>
      </c>
      <c r="S20" s="279">
        <f>IF(P1_IndicatorData!V23="No data","x",IF(P1_IndicatorData!V23=0,0,ROUND(IF(LOG(P1_IndicatorData!V23)&gt;S$50,10,IF(LOG(P1_IndicatorData!V23)&lt;S$49,0,10-(S$50-LOG(P1_IndicatorData!V23))/(S$50-S$49)*10)),1)))</f>
        <v>8.6</v>
      </c>
      <c r="T20" s="263">
        <f>IF(P1_IndicatorData!W23="No data","x",ROUND(IF(P1_IndicatorData!W23&gt;T$50,10,IF(P1_IndicatorData!W23&lt;T$49,0,10-(T$50-P1_IndicatorData!W23)/(T$50-T$49)*10)),1))</f>
        <v>9.3000000000000007</v>
      </c>
      <c r="U20" s="279">
        <f>IF(P1_IndicatorData!X23="No data","x",IF(P1_IndicatorData!X23=0,0,ROUND(IF(LOG(P1_IndicatorData!X23)&gt;U$50,10,IF(LOG(P1_IndicatorData!X23)&lt;U$49,0,10-(U$50-LOG(P1_IndicatorData!X23))/(U$50-U$49)*10)),1)))</f>
        <v>8</v>
      </c>
      <c r="V20" s="263">
        <f>IF(P1_IndicatorData!Y23="No data","x",ROUND(IF(P1_IndicatorData!Y23&gt;V$50,10,IF(P1_IndicatorData!Y23&lt;V$49,0,10-(V$50-P1_IndicatorData!Y23)/(V$50-V$49)*10)),1))</f>
        <v>9</v>
      </c>
      <c r="W20" s="279">
        <f>IF(P1_IndicatorData!Z23="No data","x",IF(P1_IndicatorData!Z23=0,0,ROUND(IF(LOG(P1_IndicatorData!Z23)&gt;W$50,10,IF(LOG(P1_IndicatorData!Z23)&lt;W$49,0,10-(W$50-LOG(P1_IndicatorData!Z23))/(W$50-W$49)*10)),1)))</f>
        <v>0</v>
      </c>
      <c r="X20" s="263">
        <f>IF(P1_IndicatorData!AA23="No data","x",ROUND(IF(P1_IndicatorData!AA23&gt;X$50,10,IF(P1_IndicatorData!AA23&lt;X$49,0,10-(X$50-P1_IndicatorData!AA23)/(X$50-X$49)*10)),1))</f>
        <v>0</v>
      </c>
      <c r="Y20" s="285">
        <f t="shared" si="11"/>
        <v>6.2</v>
      </c>
      <c r="Z20" s="285">
        <f t="shared" si="0"/>
        <v>8.6</v>
      </c>
      <c r="AA20" s="284">
        <f t="shared" si="12"/>
        <v>6.3</v>
      </c>
      <c r="AB20" s="284">
        <f t="shared" si="1"/>
        <v>8.6</v>
      </c>
      <c r="AC20" s="285">
        <f t="shared" si="13"/>
        <v>7.6</v>
      </c>
      <c r="AD20" s="285">
        <f t="shared" si="2"/>
        <v>8.5</v>
      </c>
      <c r="AE20" s="284">
        <f t="shared" si="3"/>
        <v>9.1999999999999993</v>
      </c>
      <c r="AF20" s="286">
        <f t="shared" si="14"/>
        <v>0</v>
      </c>
      <c r="AG20" s="286">
        <f t="shared" si="4"/>
        <v>9.1999999999999993</v>
      </c>
      <c r="AH20" s="286">
        <f t="shared" si="5"/>
        <v>9</v>
      </c>
      <c r="AI20" s="284">
        <f t="shared" si="15"/>
        <v>7.6</v>
      </c>
      <c r="AJ20" s="285">
        <f t="shared" si="16"/>
        <v>8.5</v>
      </c>
      <c r="AK20" s="286">
        <f t="shared" si="6"/>
        <v>4</v>
      </c>
      <c r="AL20" s="286">
        <f t="shared" si="7"/>
        <v>4.5</v>
      </c>
      <c r="AM20" s="284">
        <f t="shared" si="8"/>
        <v>4.3</v>
      </c>
      <c r="AN20" s="284">
        <f>IF(P1_IndicatorData!AB23="No data","x",ROUND(IF(P1_IndicatorData!AB23&gt;AN$50,0,IF(P1_IndicatorData!AB23&lt;AN$49,10,(AN$50-P1_IndicatorData!AB23)/(AN$50-AN$49)*10)),1))</f>
        <v>9.3000000000000007</v>
      </c>
      <c r="AO20" s="285">
        <f t="shared" si="9"/>
        <v>7.6</v>
      </c>
      <c r="AP20" s="285">
        <f>IF(P1_IndicatorData!AC23="No data","x",ROUND(IF(P1_IndicatorData!AC23&gt;AP$50,10,IF(P1_IndicatorData!AC23&lt;AP$49,0,10-(AP$50-P1_IndicatorData!AC23)/(AP$50-AP$49)*10)),1))</f>
        <v>2.4</v>
      </c>
      <c r="AQ20" s="288">
        <f t="shared" si="10"/>
        <v>7.4</v>
      </c>
    </row>
    <row r="21" spans="1:43">
      <c r="A21" s="182" t="s">
        <v>102</v>
      </c>
      <c r="B21" s="182" t="s">
        <v>103</v>
      </c>
      <c r="C21" s="390">
        <f>IF(P1_IndicatorData!F24="No data","x",IF(P1_IndicatorData!F24=0,0,ROUND(IF(LOG(P1_IndicatorData!F24)&gt;C$50,10,IF(LOG(P1_IndicatorData!F24)&lt;C$49,0,10-(C$50-LOG(P1_IndicatorData!F24))/(C$50-C$49)*10)),1)))</f>
        <v>9.5</v>
      </c>
      <c r="D21" s="390">
        <f>IF(P1_IndicatorData!G24="No data","x",ROUND(IF(P1_IndicatorData!G24&gt;D$50,10,IF(P1_IndicatorData!G24&lt;D$49,0,10-(D$50-P1_IndicatorData!G24)/(D$50-D$49)*10)),1))</f>
        <v>5.2</v>
      </c>
      <c r="E21" s="390">
        <f>IF(P1_IndicatorData!H24="No data","x",IF(P1_IndicatorData!H24=0,0,ROUND(IF(LOG(P1_IndicatorData!H24)&gt;E$50,10,IF(LOG(P1_IndicatorData!H24)&lt;E$49,0,10-(E$50-LOG(P1_IndicatorData!H24))/(E$50-E$49)*10)),1)))</f>
        <v>5.8</v>
      </c>
      <c r="F21" s="391">
        <f>IF(P1_IndicatorData!I24="No data","x",ROUND(IF(P1_IndicatorData!I24&gt;F$50,10,IF(P1_IndicatorData!I24&lt;F$49,0,10-(F$50-P1_IndicatorData!I24)/(F$50-F$49)*10)),1))</f>
        <v>2.2999999999999998</v>
      </c>
      <c r="G21" s="279">
        <f>IF(P1_IndicatorData!J24="No data","x",IF(P1_IndicatorData!J24=0,0,ROUND(IF(LOG(P1_IndicatorData!J24)&gt;G$50,10,IF(LOG(P1_IndicatorData!J24)&lt;G$49,0,10-(G$50-LOG(P1_IndicatorData!J24))/(G$50-G$49)*10)),1)))</f>
        <v>0.8</v>
      </c>
      <c r="H21" s="263">
        <f>IF(P1_IndicatorData!K24="No data","x",ROUND(IF(P1_IndicatorData!K24&gt;H$50,10,IF(P1_IndicatorData!K24&lt;H$49,0,10-(H$50-P1_IndicatorData!K24)/(H$50-H$49)*10)),1))</f>
        <v>0.6</v>
      </c>
      <c r="I21" s="279">
        <f>IF(P1_IndicatorData!L24="No data","x",IF(P1_IndicatorData!L24=0,0,ROUND(IF(LOG(P1_IndicatorData!L24)&gt;I$50,10,IF(LOG(P1_IndicatorData!L24)&lt;I$49,0,10-(I$50-LOG(P1_IndicatorData!L24))/(I$50-I$49)*10)),1)))</f>
        <v>0</v>
      </c>
      <c r="J21" s="263">
        <f>IF(P1_IndicatorData!M24="No data","x",ROUND(IF(P1_IndicatorData!M24&gt;J$50,10,IF(P1_IndicatorData!M24&lt;J$49,0,10-(J$50-P1_IndicatorData!M24)/(J$50-J$49)*10)),1))</f>
        <v>0</v>
      </c>
      <c r="K21" s="279">
        <f>IF(P1_IndicatorData!N24="No data","x",IF(P1_IndicatorData!N24=0,0,ROUND(IF(LOG(P1_IndicatorData!N24)&gt;K$50,10,IF(LOG(P1_IndicatorData!N24)&lt;K$49,0,10-(K$50-LOG(P1_IndicatorData!N24))/(K$50-K$49)*10)),1)))</f>
        <v>3.1</v>
      </c>
      <c r="L21" s="263">
        <f>IF(P1_IndicatorData!O24="No data","x",ROUND(IF(P1_IndicatorData!O24&gt;L$50,10,IF(P1_IndicatorData!O24&lt;L$49,0,10-(L$50-P1_IndicatorData!O24)/(L$50-L$49)*10)),1))</f>
        <v>0.2</v>
      </c>
      <c r="M21" s="279">
        <f>IF(P1_IndicatorData!P24="No data","x",IF(P1_IndicatorData!P24=0,0,ROUND(IF(LOG(P1_IndicatorData!P24)&gt;M$50,10,IF(LOG(P1_IndicatorData!P24)&lt;M$49,0,10-(M$50-LOG(P1_IndicatorData!P24))/(M$50-M$49)*10)),1)))</f>
        <v>3</v>
      </c>
      <c r="N21" s="263">
        <f>IF(P1_IndicatorData!Q24="No data","x",ROUND(IF(P1_IndicatorData!Q24&gt;N$50,10,IF(P1_IndicatorData!Q24&lt;N$49,0,10-(N$50-P1_IndicatorData!Q24)/(N$50-N$49)*10)),1))</f>
        <v>0.1</v>
      </c>
      <c r="O21" s="279">
        <f>IF(P1_IndicatorData!R24="No data","x",IF(P1_IndicatorData!R24=0,0,ROUND(IF(LOG(P1_IndicatorData!R24)&gt;O$50,10,IF(LOG(P1_IndicatorData!R24)&lt;O$49,0,10-(O$50-LOG(P1_IndicatorData!R24))/(O$50-O$49)*10)),1)))</f>
        <v>0</v>
      </c>
      <c r="P21" s="263">
        <f>IF(P1_IndicatorData!S24="No data","x",ROUND(IF(P1_IndicatorData!S24&gt;P$50,10,IF(P1_IndicatorData!S24&lt;P$49,0,10-(P$50-P1_IndicatorData!S24)/(P$50-P$49)*10)),1))</f>
        <v>0</v>
      </c>
      <c r="Q21" s="279">
        <f>IF(P1_IndicatorData!T24="No data","x",IF(P1_IndicatorData!T24=0,0,ROUND(IF(LOG(P1_IndicatorData!T24)&gt;Q$50,10,IF(LOG(P1_IndicatorData!T24)&lt;Q$49,0,10-(Q$50-LOG(P1_IndicatorData!T24))/(Q$50-Q$49)*10)),1)))</f>
        <v>0</v>
      </c>
      <c r="R21" s="263">
        <f>IF(P1_IndicatorData!U24="No data","x",ROUND(IF(P1_IndicatorData!U24&gt;R$50,10,IF(P1_IndicatorData!U24&lt;R$49,0,10-(R$50-P1_IndicatorData!U24)/(R$50-R$49)*10)),1))</f>
        <v>0</v>
      </c>
      <c r="S21" s="279">
        <f>IF(P1_IndicatorData!V24="No data","x",IF(P1_IndicatorData!V24=0,0,ROUND(IF(LOG(P1_IndicatorData!V24)&gt;S$50,10,IF(LOG(P1_IndicatorData!V24)&lt;S$49,0,10-(S$50-LOG(P1_IndicatorData!V24))/(S$50-S$49)*10)),1)))</f>
        <v>0</v>
      </c>
      <c r="T21" s="263">
        <f>IF(P1_IndicatorData!W24="No data","x",ROUND(IF(P1_IndicatorData!W24&gt;T$50,10,IF(P1_IndicatorData!W24&lt;T$49,0,10-(T$50-P1_IndicatorData!W24)/(T$50-T$49)*10)),1))</f>
        <v>0</v>
      </c>
      <c r="U21" s="279">
        <f>IF(P1_IndicatorData!X24="No data","x",IF(P1_IndicatorData!X24=0,0,ROUND(IF(LOG(P1_IndicatorData!X24)&gt;U$50,10,IF(LOG(P1_IndicatorData!X24)&lt;U$49,0,10-(U$50-LOG(P1_IndicatorData!X24))/(U$50-U$49)*10)),1)))</f>
        <v>6.8</v>
      </c>
      <c r="V21" s="263">
        <f>IF(P1_IndicatorData!Y24="No data","x",ROUND(IF(P1_IndicatorData!Y24&gt;V$50,10,IF(P1_IndicatorData!Y24&lt;V$49,0,10-(V$50-P1_IndicatorData!Y24)/(V$50-V$49)*10)),1))</f>
        <v>10</v>
      </c>
      <c r="W21" s="279">
        <f>IF(P1_IndicatorData!Z24="No data","x",IF(P1_IndicatorData!Z24=0,0,ROUND(IF(LOG(P1_IndicatorData!Z24)&gt;W$50,10,IF(LOG(P1_IndicatorData!Z24)&lt;W$49,0,10-(W$50-LOG(P1_IndicatorData!Z24))/(W$50-W$49)*10)),1)))</f>
        <v>7.6</v>
      </c>
      <c r="X21" s="263">
        <f>IF(P1_IndicatorData!AA24="No data","x",ROUND(IF(P1_IndicatorData!AA24&gt;X$50,10,IF(P1_IndicatorData!AA24&lt;X$49,0,10-(X$50-P1_IndicatorData!AA24)/(X$50-X$49)*10)),1))</f>
        <v>8</v>
      </c>
      <c r="Y21" s="285">
        <f t="shared" si="11"/>
        <v>8</v>
      </c>
      <c r="Z21" s="285">
        <f t="shared" si="0"/>
        <v>4.3</v>
      </c>
      <c r="AA21" s="284">
        <f t="shared" si="12"/>
        <v>0.7</v>
      </c>
      <c r="AB21" s="284">
        <f t="shared" si="1"/>
        <v>0</v>
      </c>
      <c r="AC21" s="285">
        <f t="shared" si="13"/>
        <v>0.4</v>
      </c>
      <c r="AD21" s="285">
        <f t="shared" si="2"/>
        <v>1.8</v>
      </c>
      <c r="AE21" s="284">
        <f t="shared" si="3"/>
        <v>1.7</v>
      </c>
      <c r="AF21" s="286">
        <f t="shared" si="14"/>
        <v>0</v>
      </c>
      <c r="AG21" s="286">
        <f t="shared" si="4"/>
        <v>0</v>
      </c>
      <c r="AH21" s="286">
        <f t="shared" si="5"/>
        <v>0</v>
      </c>
      <c r="AI21" s="284">
        <f t="shared" si="15"/>
        <v>0</v>
      </c>
      <c r="AJ21" s="285">
        <f t="shared" si="16"/>
        <v>0.9</v>
      </c>
      <c r="AK21" s="286">
        <f t="shared" si="6"/>
        <v>7.2</v>
      </c>
      <c r="AL21" s="286">
        <f t="shared" si="7"/>
        <v>9</v>
      </c>
      <c r="AM21" s="284">
        <f t="shared" si="8"/>
        <v>8.1999999999999993</v>
      </c>
      <c r="AN21" s="284">
        <f>IF(P1_IndicatorData!AB24="No data","x",ROUND(IF(P1_IndicatorData!AB24&gt;AN$50,0,IF(P1_IndicatorData!AB24&lt;AN$49,10,(AN$50-P1_IndicatorData!AB24)/(AN$50-AN$49)*10)),1))</f>
        <v>7.8</v>
      </c>
      <c r="AO21" s="285">
        <f t="shared" si="9"/>
        <v>8</v>
      </c>
      <c r="AP21" s="285">
        <f>IF(P1_IndicatorData!AC24="No data","x",ROUND(IF(P1_IndicatorData!AC24&gt;AP$50,10,IF(P1_IndicatorData!AC24&lt;AP$49,0,10-(AP$50-P1_IndicatorData!AC24)/(AP$50-AP$49)*10)),1))</f>
        <v>2.8</v>
      </c>
      <c r="AQ21" s="288">
        <f t="shared" si="10"/>
        <v>4.5</v>
      </c>
    </row>
    <row r="22" spans="1:43">
      <c r="A22" s="182" t="s">
        <v>104</v>
      </c>
      <c r="B22" s="182" t="s">
        <v>105</v>
      </c>
      <c r="C22" s="390">
        <f>IF(P1_IndicatorData!F25="No data","x",IF(P1_IndicatorData!F25=0,0,ROUND(IF(LOG(P1_IndicatorData!F25)&gt;C$50,10,IF(LOG(P1_IndicatorData!F25)&lt;C$49,0,10-(C$50-LOG(P1_IndicatorData!F25))/(C$50-C$49)*10)),1)))</f>
        <v>6.4</v>
      </c>
      <c r="D22" s="390">
        <f>IF(P1_IndicatorData!G25="No data","x",ROUND(IF(P1_IndicatorData!G25&gt;D$50,10,IF(P1_IndicatorData!G25&lt;D$49,0,10-(D$50-P1_IndicatorData!G25)/(D$50-D$49)*10)),1))</f>
        <v>2.2000000000000002</v>
      </c>
      <c r="E22" s="390">
        <f>IF(P1_IndicatorData!H25="No data","x",IF(P1_IndicatorData!H25=0,0,ROUND(IF(LOG(P1_IndicatorData!H25)&gt;E$50,10,IF(LOG(P1_IndicatorData!H25)&lt;E$49,0,10-(E$50-LOG(P1_IndicatorData!H25))/(E$50-E$49)*10)),1)))</f>
        <v>5.6</v>
      </c>
      <c r="F22" s="391">
        <f>IF(P1_IndicatorData!I25="No data","x",ROUND(IF(P1_IndicatorData!I25&gt;F$50,10,IF(P1_IndicatorData!I25&lt;F$49,0,10-(F$50-P1_IndicatorData!I25)/(F$50-F$49)*10)),1))</f>
        <v>7.8</v>
      </c>
      <c r="G22" s="279">
        <f>IF(P1_IndicatorData!J25="No data","x",IF(P1_IndicatorData!J25=0,0,ROUND(IF(LOG(P1_IndicatorData!J25)&gt;G$50,10,IF(LOG(P1_IndicatorData!J25)&lt;G$49,0,10-(G$50-LOG(P1_IndicatorData!J25))/(G$50-G$49)*10)),1)))</f>
        <v>0</v>
      </c>
      <c r="H22" s="263">
        <f>IF(P1_IndicatorData!K25="No data","x",ROUND(IF(P1_IndicatorData!K25&gt;H$50,10,IF(P1_IndicatorData!K25&lt;H$49,0,10-(H$50-P1_IndicatorData!K25)/(H$50-H$49)*10)),1))</f>
        <v>0</v>
      </c>
      <c r="I22" s="279">
        <f>IF(P1_IndicatorData!L25="No data","x",IF(P1_IndicatorData!L25=0,0,ROUND(IF(LOG(P1_IndicatorData!L25)&gt;I$50,10,IF(LOG(P1_IndicatorData!L25)&lt;I$49,0,10-(I$50-LOG(P1_IndicatorData!L25))/(I$50-I$49)*10)),1)))</f>
        <v>6.7</v>
      </c>
      <c r="J22" s="263">
        <f>IF(P1_IndicatorData!M25="No data","x",ROUND(IF(P1_IndicatorData!M25&gt;J$50,10,IF(P1_IndicatorData!M25&lt;J$49,0,10-(J$50-P1_IndicatorData!M25)/(J$50-J$49)*10)),1))</f>
        <v>7.9</v>
      </c>
      <c r="K22" s="279">
        <f>IF(P1_IndicatorData!N25="No data","x",IF(P1_IndicatorData!N25=0,0,ROUND(IF(LOG(P1_IndicatorData!N25)&gt;K$50,10,IF(LOG(P1_IndicatorData!N25)&lt;K$49,0,10-(K$50-LOG(P1_IndicatorData!N25))/(K$50-K$49)*10)),1)))</f>
        <v>7</v>
      </c>
      <c r="L22" s="263">
        <f>IF(P1_IndicatorData!O25="No data","x",ROUND(IF(P1_IndicatorData!O25&gt;L$50,10,IF(P1_IndicatorData!O25&lt;L$49,0,10-(L$50-P1_IndicatorData!O25)/(L$50-L$49)*10)),1))</f>
        <v>10</v>
      </c>
      <c r="M22" s="279">
        <f>IF(P1_IndicatorData!P25="No data","x",IF(P1_IndicatorData!P25=0,0,ROUND(IF(LOG(P1_IndicatorData!P25)&gt;M$50,10,IF(LOG(P1_IndicatorData!P25)&lt;M$49,0,10-(M$50-LOG(P1_IndicatorData!P25))/(M$50-M$49)*10)),1)))</f>
        <v>6.7</v>
      </c>
      <c r="N22" s="263">
        <f>IF(P1_IndicatorData!Q25="No data","x",ROUND(IF(P1_IndicatorData!Q25&gt;N$50,10,IF(P1_IndicatorData!Q25&lt;N$49,0,10-(N$50-P1_IndicatorData!Q25)/(N$50-N$49)*10)),1))</f>
        <v>7.6</v>
      </c>
      <c r="O22" s="279">
        <f>IF(P1_IndicatorData!R25="No data","x",IF(P1_IndicatorData!R25=0,0,ROUND(IF(LOG(P1_IndicatorData!R25)&gt;O$50,10,IF(LOG(P1_IndicatorData!R25)&lt;O$49,0,10-(O$50-LOG(P1_IndicatorData!R25))/(O$50-O$49)*10)),1)))</f>
        <v>0</v>
      </c>
      <c r="P22" s="263">
        <f>IF(P1_IndicatorData!S25="No data","x",ROUND(IF(P1_IndicatorData!S25&gt;P$50,10,IF(P1_IndicatorData!S25&lt;P$49,0,10-(P$50-P1_IndicatorData!S25)/(P$50-P$49)*10)),1))</f>
        <v>0</v>
      </c>
      <c r="Q22" s="279">
        <f>IF(P1_IndicatorData!T25="No data","x",IF(P1_IndicatorData!T25=0,0,ROUND(IF(LOG(P1_IndicatorData!T25)&gt;Q$50,10,IF(LOG(P1_IndicatorData!T25)&lt;Q$49,0,10-(Q$50-LOG(P1_IndicatorData!T25))/(Q$50-Q$49)*10)),1)))</f>
        <v>6.7</v>
      </c>
      <c r="R22" s="263">
        <f>IF(P1_IndicatorData!U25="No data","x",ROUND(IF(P1_IndicatorData!U25&gt;R$50,10,IF(P1_IndicatorData!U25&lt;R$49,0,10-(R$50-P1_IndicatorData!U25)/(R$50-R$49)*10)),1))</f>
        <v>7.5</v>
      </c>
      <c r="S22" s="279">
        <f>IF(P1_IndicatorData!V25="No data","x",IF(P1_IndicatorData!V25=0,0,ROUND(IF(LOG(P1_IndicatorData!V25)&gt;S$50,10,IF(LOG(P1_IndicatorData!V25)&lt;S$49,0,10-(S$50-LOG(P1_IndicatorData!V25))/(S$50-S$49)*10)),1)))</f>
        <v>5.6</v>
      </c>
      <c r="T22" s="263">
        <f>IF(P1_IndicatorData!W25="No data","x",ROUND(IF(P1_IndicatorData!W25&gt;T$50,10,IF(P1_IndicatorData!W25&lt;T$49,0,10-(T$50-P1_IndicatorData!W25)/(T$50-T$49)*10)),1))</f>
        <v>7.6</v>
      </c>
      <c r="U22" s="279">
        <f>IF(P1_IndicatorData!X25="No data","x",IF(P1_IndicatorData!X25=0,0,ROUND(IF(LOG(P1_IndicatorData!X25)&gt;U$50,10,IF(LOG(P1_IndicatorData!X25)&lt;U$49,0,10-(U$50-LOG(P1_IndicatorData!X25))/(U$50-U$49)*10)),1)))</f>
        <v>3.4</v>
      </c>
      <c r="V22" s="263">
        <f>IF(P1_IndicatorData!Y25="No data","x",ROUND(IF(P1_IndicatorData!Y25&gt;V$50,10,IF(P1_IndicatorData!Y25&lt;V$49,0,10-(V$50-P1_IndicatorData!Y25)/(V$50-V$49)*10)),1))</f>
        <v>0.9</v>
      </c>
      <c r="W22" s="279">
        <f>IF(P1_IndicatorData!Z25="No data","x",IF(P1_IndicatorData!Z25=0,0,ROUND(IF(LOG(P1_IndicatorData!Z25)&gt;W$50,10,IF(LOG(P1_IndicatorData!Z25)&lt;W$49,0,10-(W$50-LOG(P1_IndicatorData!Z25))/(W$50-W$49)*10)),1)))</f>
        <v>0</v>
      </c>
      <c r="X22" s="263">
        <f>IF(P1_IndicatorData!AA25="No data","x",ROUND(IF(P1_IndicatorData!AA25&gt;X$50,10,IF(P1_IndicatorData!AA25&lt;X$49,0,10-(X$50-P1_IndicatorData!AA25)/(X$50-X$49)*10)),1))</f>
        <v>0</v>
      </c>
      <c r="Y22" s="285">
        <f t="shared" si="11"/>
        <v>4.5999999999999996</v>
      </c>
      <c r="Z22" s="285">
        <f t="shared" si="0"/>
        <v>6.8</v>
      </c>
      <c r="AA22" s="284">
        <f t="shared" si="12"/>
        <v>0</v>
      </c>
      <c r="AB22" s="284">
        <f t="shared" si="1"/>
        <v>7.3</v>
      </c>
      <c r="AC22" s="285">
        <f t="shared" si="13"/>
        <v>4.5999999999999996</v>
      </c>
      <c r="AD22" s="285">
        <f t="shared" si="2"/>
        <v>9</v>
      </c>
      <c r="AE22" s="284">
        <f t="shared" si="3"/>
        <v>7.2</v>
      </c>
      <c r="AF22" s="286">
        <f t="shared" si="14"/>
        <v>0</v>
      </c>
      <c r="AG22" s="286">
        <f t="shared" si="4"/>
        <v>7.1</v>
      </c>
      <c r="AH22" s="286">
        <f t="shared" si="5"/>
        <v>6.7</v>
      </c>
      <c r="AI22" s="284">
        <f t="shared" si="15"/>
        <v>5.3</v>
      </c>
      <c r="AJ22" s="285">
        <f t="shared" si="16"/>
        <v>6.3</v>
      </c>
      <c r="AK22" s="286">
        <f t="shared" si="6"/>
        <v>1.7</v>
      </c>
      <c r="AL22" s="286">
        <f t="shared" si="7"/>
        <v>0.5</v>
      </c>
      <c r="AM22" s="284">
        <f t="shared" si="8"/>
        <v>1.1000000000000001</v>
      </c>
      <c r="AN22" s="284">
        <f>IF(P1_IndicatorData!AB25="No data","x",ROUND(IF(P1_IndicatorData!AB25&gt;AN$50,0,IF(P1_IndicatorData!AB25&lt;AN$49,10,(AN$50-P1_IndicatorData!AB25)/(AN$50-AN$49)*10)),1))</f>
        <v>9</v>
      </c>
      <c r="AO22" s="285">
        <f t="shared" si="9"/>
        <v>6.5</v>
      </c>
      <c r="AP22" s="285">
        <f>IF(P1_IndicatorData!AC25="No data","x",ROUND(IF(P1_IndicatorData!AC25&gt;AP$50,10,IF(P1_IndicatorData!AC25&lt;AP$49,0,10-(AP$50-P1_IndicatorData!AC25)/(AP$50-AP$49)*10)),1))</f>
        <v>10</v>
      </c>
      <c r="AQ22" s="288">
        <f t="shared" si="10"/>
        <v>7.4</v>
      </c>
    </row>
    <row r="23" spans="1:43">
      <c r="A23" s="182" t="s">
        <v>106</v>
      </c>
      <c r="B23" s="182" t="s">
        <v>107</v>
      </c>
      <c r="C23" s="390">
        <f>IF(P1_IndicatorData!F26="No data","x",IF(P1_IndicatorData!F26=0,0,ROUND(IF(LOG(P1_IndicatorData!F26)&gt;C$50,10,IF(LOG(P1_IndicatorData!F26)&lt;C$49,0,10-(C$50-LOG(P1_IndicatorData!F26))/(C$50-C$49)*10)),1)))</f>
        <v>9.3000000000000007</v>
      </c>
      <c r="D23" s="390">
        <f>IF(P1_IndicatorData!G26="No data","x",ROUND(IF(P1_IndicatorData!G26&gt;D$50,10,IF(P1_IndicatorData!G26&lt;D$49,0,10-(D$50-P1_IndicatorData!G26)/(D$50-D$49)*10)),1))</f>
        <v>1.8</v>
      </c>
      <c r="E23" s="390">
        <f>IF(P1_IndicatorData!H26="No data","x",IF(P1_IndicatorData!H26=0,0,ROUND(IF(LOG(P1_IndicatorData!H26)&gt;E$50,10,IF(LOG(P1_IndicatorData!H26)&lt;E$49,0,10-(E$50-LOG(P1_IndicatorData!H26))/(E$50-E$49)*10)),1)))</f>
        <v>9.1</v>
      </c>
      <c r="F23" s="391">
        <f>IF(P1_IndicatorData!I26="No data","x",ROUND(IF(P1_IndicatorData!I26&gt;F$50,10,IF(P1_IndicatorData!I26&lt;F$49,0,10-(F$50-P1_IndicatorData!I26)/(F$50-F$49)*10)),1))</f>
        <v>9.4</v>
      </c>
      <c r="G23" s="279">
        <f>IF(P1_IndicatorData!J26="No data","x",IF(P1_IndicatorData!J26=0,0,ROUND(IF(LOG(P1_IndicatorData!J26)&gt;G$50,10,IF(LOG(P1_IndicatorData!J26)&lt;G$49,0,10-(G$50-LOG(P1_IndicatorData!J26))/(G$50-G$49)*10)),1)))</f>
        <v>8.6999999999999993</v>
      </c>
      <c r="H23" s="263">
        <f>IF(P1_IndicatorData!K26="No data","x",ROUND(IF(P1_IndicatorData!K26&gt;H$50,10,IF(P1_IndicatorData!K26&lt;H$49,0,10-(H$50-P1_IndicatorData!K26)/(H$50-H$49)*10)),1))</f>
        <v>10</v>
      </c>
      <c r="I23" s="279">
        <f>IF(P1_IndicatorData!L26="No data","x",IF(P1_IndicatorData!L26=0,0,ROUND(IF(LOG(P1_IndicatorData!L26)&gt;I$50,10,IF(LOG(P1_IndicatorData!L26)&lt;I$49,0,10-(I$50-LOG(P1_IndicatorData!L26))/(I$50-I$49)*10)),1)))</f>
        <v>2.2000000000000002</v>
      </c>
      <c r="J23" s="263">
        <f>IF(P1_IndicatorData!M26="No data","x",ROUND(IF(P1_IndicatorData!M26&gt;J$50,10,IF(P1_IndicatorData!M26&lt;J$49,0,10-(J$50-P1_IndicatorData!M26)/(J$50-J$49)*10)),1))</f>
        <v>0</v>
      </c>
      <c r="K23" s="279">
        <f>IF(P1_IndicatorData!N26="No data","x",IF(P1_IndicatorData!N26=0,0,ROUND(IF(LOG(P1_IndicatorData!N26)&gt;K$50,10,IF(LOG(P1_IndicatorData!N26)&lt;K$49,0,10-(K$50-LOG(P1_IndicatorData!N26))/(K$50-K$49)*10)),1)))</f>
        <v>6.7</v>
      </c>
      <c r="L23" s="263">
        <f>IF(P1_IndicatorData!O26="No data","x",ROUND(IF(P1_IndicatorData!O26&gt;L$50,10,IF(P1_IndicatorData!O26&lt;L$49,0,10-(L$50-P1_IndicatorData!O26)/(L$50-L$49)*10)),1))</f>
        <v>0.9</v>
      </c>
      <c r="M23" s="279">
        <f>IF(P1_IndicatorData!P26="No data","x",IF(P1_IndicatorData!P26=0,0,ROUND(IF(LOG(P1_IndicatorData!P26)&gt;M$50,10,IF(LOG(P1_IndicatorData!P26)&lt;M$49,0,10-(M$50-LOG(P1_IndicatorData!P26))/(M$50-M$49)*10)),1)))</f>
        <v>6.1</v>
      </c>
      <c r="N23" s="263">
        <f>IF(P1_IndicatorData!Q26="No data","x",ROUND(IF(P1_IndicatorData!Q26&gt;N$50,10,IF(P1_IndicatorData!Q26&lt;N$49,0,10-(N$50-P1_IndicatorData!Q26)/(N$50-N$49)*10)),1))</f>
        <v>0.5</v>
      </c>
      <c r="O23" s="279">
        <f>IF(P1_IndicatorData!R26="No data","x",IF(P1_IndicatorData!R26=0,0,ROUND(IF(LOG(P1_IndicatorData!R26)&gt;O$50,10,IF(LOG(P1_IndicatorData!R26)&lt;O$49,0,10-(O$50-LOG(P1_IndicatorData!R26))/(O$50-O$49)*10)),1)))</f>
        <v>5</v>
      </c>
      <c r="P23" s="263">
        <f>IF(P1_IndicatorData!S26="No data","x",ROUND(IF(P1_IndicatorData!S26&gt;P$50,10,IF(P1_IndicatorData!S26&lt;P$49,0,10-(P$50-P1_IndicatorData!S26)/(P$50-P$49)*10)),1))</f>
        <v>0.2</v>
      </c>
      <c r="Q23" s="279">
        <f>IF(P1_IndicatorData!T26="No data","x",IF(P1_IndicatorData!T26=0,0,ROUND(IF(LOG(P1_IndicatorData!T26)&gt;Q$50,10,IF(LOG(P1_IndicatorData!T26)&lt;Q$49,0,10-(Q$50-LOG(P1_IndicatorData!T26))/(Q$50-Q$49)*10)),1)))</f>
        <v>8.9</v>
      </c>
      <c r="R23" s="263">
        <f>IF(P1_IndicatorData!U26="No data","x",ROUND(IF(P1_IndicatorData!U26&gt;R$50,10,IF(P1_IndicatorData!U26&lt;R$49,0,10-(R$50-P1_IndicatorData!U26)/(R$50-R$49)*10)),1))</f>
        <v>6.4</v>
      </c>
      <c r="S23" s="279">
        <f>IF(P1_IndicatorData!V26="No data","x",IF(P1_IndicatorData!V26=0,0,ROUND(IF(LOG(P1_IndicatorData!V26)&gt;S$50,10,IF(LOG(P1_IndicatorData!V26)&lt;S$49,0,10-(S$50-LOG(P1_IndicatorData!V26))/(S$50-S$49)*10)),1)))</f>
        <v>3.9</v>
      </c>
      <c r="T23" s="263">
        <f>IF(P1_IndicatorData!W26="No data","x",ROUND(IF(P1_IndicatorData!W26&gt;T$50,10,IF(P1_IndicatorData!W26&lt;T$49,0,10-(T$50-P1_IndicatorData!W26)/(T$50-T$49)*10)),1))</f>
        <v>0.3</v>
      </c>
      <c r="U23" s="279">
        <f>IF(P1_IndicatorData!X26="No data","x",IF(P1_IndicatorData!X26=0,0,ROUND(IF(LOG(P1_IndicatorData!X26)&gt;U$50,10,IF(LOG(P1_IndicatorData!X26)&lt;U$49,0,10-(U$50-LOG(P1_IndicatorData!X26))/(U$50-U$49)*10)),1)))</f>
        <v>8.6999999999999993</v>
      </c>
      <c r="V23" s="263">
        <f>IF(P1_IndicatorData!Y26="No data","x",ROUND(IF(P1_IndicatorData!Y26&gt;V$50,10,IF(P1_IndicatorData!Y26&lt;V$49,0,10-(V$50-P1_IndicatorData!Y26)/(V$50-V$49)*10)),1))</f>
        <v>10</v>
      </c>
      <c r="W23" s="279">
        <f>IF(P1_IndicatorData!Z26="No data","x",IF(P1_IndicatorData!Z26=0,0,ROUND(IF(LOG(P1_IndicatorData!Z26)&gt;W$50,10,IF(LOG(P1_IndicatorData!Z26)&lt;W$49,0,10-(W$50-LOG(P1_IndicatorData!Z26))/(W$50-W$49)*10)),1)))</f>
        <v>8</v>
      </c>
      <c r="X23" s="263">
        <f>IF(P1_IndicatorData!AA26="No data","x",ROUND(IF(P1_IndicatorData!AA26&gt;X$50,10,IF(P1_IndicatorData!AA26&lt;X$49,0,10-(X$50-P1_IndicatorData!AA26)/(X$50-X$49)*10)),1))</f>
        <v>4.4000000000000004</v>
      </c>
      <c r="Y23" s="285">
        <f t="shared" si="11"/>
        <v>7</v>
      </c>
      <c r="Z23" s="285">
        <f t="shared" si="0"/>
        <v>9.3000000000000007</v>
      </c>
      <c r="AA23" s="284">
        <f t="shared" si="12"/>
        <v>9.5</v>
      </c>
      <c r="AB23" s="284">
        <f t="shared" si="1"/>
        <v>1.2</v>
      </c>
      <c r="AC23" s="285">
        <f t="shared" si="13"/>
        <v>7.1</v>
      </c>
      <c r="AD23" s="285">
        <f t="shared" si="2"/>
        <v>4.4000000000000004</v>
      </c>
      <c r="AE23" s="284">
        <f t="shared" si="3"/>
        <v>3.8</v>
      </c>
      <c r="AF23" s="286">
        <f t="shared" si="14"/>
        <v>2.9</v>
      </c>
      <c r="AG23" s="286">
        <f t="shared" si="4"/>
        <v>7.9</v>
      </c>
      <c r="AH23" s="286">
        <f t="shared" si="5"/>
        <v>2.2999999999999998</v>
      </c>
      <c r="AI23" s="284">
        <f t="shared" si="15"/>
        <v>5</v>
      </c>
      <c r="AJ23" s="285">
        <f t="shared" si="16"/>
        <v>4.4000000000000004</v>
      </c>
      <c r="AK23" s="286">
        <f t="shared" si="6"/>
        <v>8.4</v>
      </c>
      <c r="AL23" s="286">
        <f t="shared" si="7"/>
        <v>7.2</v>
      </c>
      <c r="AM23" s="284">
        <f t="shared" si="8"/>
        <v>7.9</v>
      </c>
      <c r="AN23" s="284">
        <f>IF(P1_IndicatorData!AB26="No data","x",ROUND(IF(P1_IndicatorData!AB26&gt;AN$50,0,IF(P1_IndicatorData!AB26&lt;AN$49,10,(AN$50-P1_IndicatorData!AB26)/(AN$50-AN$49)*10)),1))</f>
        <v>6.9</v>
      </c>
      <c r="AO23" s="285">
        <f t="shared" si="9"/>
        <v>7.4</v>
      </c>
      <c r="AP23" s="285">
        <f>IF(P1_IndicatorData!AC26="No data","x",ROUND(IF(P1_IndicatorData!AC26&gt;AP$50,10,IF(P1_IndicatorData!AC26&lt;AP$49,0,10-(AP$50-P1_IndicatorData!AC26)/(AP$50-AP$49)*10)),1))</f>
        <v>2.4</v>
      </c>
      <c r="AQ23" s="288">
        <f t="shared" si="10"/>
        <v>6.5</v>
      </c>
    </row>
    <row r="24" spans="1:43">
      <c r="A24" s="182" t="s">
        <v>108</v>
      </c>
      <c r="B24" s="182" t="s">
        <v>109</v>
      </c>
      <c r="C24" s="390">
        <f>IF(P1_IndicatorData!F27="No data","x",IF(P1_IndicatorData!F27=0,0,ROUND(IF(LOG(P1_IndicatorData!F27)&gt;C$50,10,IF(LOG(P1_IndicatorData!F27)&lt;C$49,0,10-(C$50-LOG(P1_IndicatorData!F27))/(C$50-C$49)*10)),1)))</f>
        <v>10</v>
      </c>
      <c r="D24" s="390">
        <f>IF(P1_IndicatorData!G27="No data","x",ROUND(IF(P1_IndicatorData!G27&gt;D$50,10,IF(P1_IndicatorData!G27&lt;D$49,0,10-(D$50-P1_IndicatorData!G27)/(D$50-D$49)*10)),1))</f>
        <v>6</v>
      </c>
      <c r="E24" s="390">
        <f>IF(P1_IndicatorData!H27="No data","x",IF(P1_IndicatorData!H27=0,0,ROUND(IF(LOG(P1_IndicatorData!H27)&gt;E$50,10,IF(LOG(P1_IndicatorData!H27)&lt;E$49,0,10-(E$50-LOG(P1_IndicatorData!H27))/(E$50-E$49)*10)),1)))</f>
        <v>8.4</v>
      </c>
      <c r="F24" s="391">
        <f>IF(P1_IndicatorData!I27="No data","x",ROUND(IF(P1_IndicatorData!I27&gt;F$50,10,IF(P1_IndicatorData!I27&lt;F$49,0,10-(F$50-P1_IndicatorData!I27)/(F$50-F$49)*10)),1))</f>
        <v>7.6</v>
      </c>
      <c r="G24" s="279">
        <f>IF(P1_IndicatorData!J27="No data","x",IF(P1_IndicatorData!J27=0,0,ROUND(IF(LOG(P1_IndicatorData!J27)&gt;G$50,10,IF(LOG(P1_IndicatorData!J27)&lt;G$49,0,10-(G$50-LOG(P1_IndicatorData!J27))/(G$50-G$49)*10)),1)))</f>
        <v>7.6</v>
      </c>
      <c r="H24" s="263">
        <f>IF(P1_IndicatorData!K27="No data","x",ROUND(IF(P1_IndicatorData!K27&gt;H$50,10,IF(P1_IndicatorData!K27&lt;H$49,0,10-(H$50-P1_IndicatorData!K27)/(H$50-H$49)*10)),1))</f>
        <v>7.8</v>
      </c>
      <c r="I24" s="279">
        <f>IF(P1_IndicatorData!L27="No data","x",IF(P1_IndicatorData!L27=0,0,ROUND(IF(LOG(P1_IndicatorData!L27)&gt;I$50,10,IF(LOG(P1_IndicatorData!L27)&lt;I$49,0,10-(I$50-LOG(P1_IndicatorData!L27))/(I$50-I$49)*10)),1)))</f>
        <v>7.2</v>
      </c>
      <c r="J24" s="263">
        <f>IF(P1_IndicatorData!M27="No data","x",ROUND(IF(P1_IndicatorData!M27&gt;J$50,10,IF(P1_IndicatorData!M27&lt;J$49,0,10-(J$50-P1_IndicatorData!M27)/(J$50-J$49)*10)),1))</f>
        <v>1.8</v>
      </c>
      <c r="K24" s="279">
        <f>IF(P1_IndicatorData!N27="No data","x",IF(P1_IndicatorData!N27=0,0,ROUND(IF(LOG(P1_IndicatorData!N27)&gt;K$50,10,IF(LOG(P1_IndicatorData!N27)&lt;K$49,0,10-(K$50-LOG(P1_IndicatorData!N27))/(K$50-K$49)*10)),1)))</f>
        <v>5.9</v>
      </c>
      <c r="L24" s="263">
        <f>IF(P1_IndicatorData!O27="No data","x",ROUND(IF(P1_IndicatorData!O27&gt;L$50,10,IF(P1_IndicatorData!O27&lt;L$49,0,10-(L$50-P1_IndicatorData!O27)/(L$50-L$49)*10)),1))</f>
        <v>0.7</v>
      </c>
      <c r="M24" s="279">
        <f>IF(P1_IndicatorData!P27="No data","x",IF(P1_IndicatorData!P27=0,0,ROUND(IF(LOG(P1_IndicatorData!P27)&gt;M$50,10,IF(LOG(P1_IndicatorData!P27)&lt;M$49,0,10-(M$50-LOG(P1_IndicatorData!P27))/(M$50-M$49)*10)),1)))</f>
        <v>8.8000000000000007</v>
      </c>
      <c r="N24" s="263">
        <f>IF(P1_IndicatorData!Q27="No data","x",ROUND(IF(P1_IndicatorData!Q27&gt;N$50,10,IF(P1_IndicatorData!Q27&lt;N$49,0,10-(N$50-P1_IndicatorData!Q27)/(N$50-N$49)*10)),1))</f>
        <v>7.8</v>
      </c>
      <c r="O24" s="279">
        <f>IF(P1_IndicatorData!R27="No data","x",IF(P1_IndicatorData!R27=0,0,ROUND(IF(LOG(P1_IndicatorData!R27)&gt;O$50,10,IF(LOG(P1_IndicatorData!R27)&lt;O$49,0,10-(O$50-LOG(P1_IndicatorData!R27))/(O$50-O$49)*10)),1)))</f>
        <v>8.3000000000000007</v>
      </c>
      <c r="P24" s="263">
        <f>IF(P1_IndicatorData!S27="No data","x",ROUND(IF(P1_IndicatorData!S27&gt;P$50,10,IF(P1_IndicatorData!S27&lt;P$49,0,10-(P$50-P1_IndicatorData!S27)/(P$50-P$49)*10)),1))</f>
        <v>2.4</v>
      </c>
      <c r="Q24" s="279">
        <f>IF(P1_IndicatorData!T27="No data","x",IF(P1_IndicatorData!T27=0,0,ROUND(IF(LOG(P1_IndicatorData!T27)&gt;Q$50,10,IF(LOG(P1_IndicatorData!T27)&lt;Q$49,0,10-(Q$50-LOG(P1_IndicatorData!T27))/(Q$50-Q$49)*10)),1)))</f>
        <v>8.9</v>
      </c>
      <c r="R24" s="263">
        <f>IF(P1_IndicatorData!U27="No data","x",ROUND(IF(P1_IndicatorData!U27&gt;R$50,10,IF(P1_IndicatorData!U27&lt;R$49,0,10-(R$50-P1_IndicatorData!U27)/(R$50-R$49)*10)),1))</f>
        <v>8.6</v>
      </c>
      <c r="S24" s="279">
        <f>IF(P1_IndicatorData!V27="No data","x",IF(P1_IndicatorData!V27=0,0,ROUND(IF(LOG(P1_IndicatorData!V27)&gt;S$50,10,IF(LOG(P1_IndicatorData!V27)&lt;S$49,0,10-(S$50-LOG(P1_IndicatorData!V27))/(S$50-S$49)*10)),1)))</f>
        <v>7.1</v>
      </c>
      <c r="T24" s="263">
        <f>IF(P1_IndicatorData!W27="No data","x",ROUND(IF(P1_IndicatorData!W27&gt;T$50,10,IF(P1_IndicatorData!W27&lt;T$49,0,10-(T$50-P1_IndicatorData!W27)/(T$50-T$49)*10)),1))</f>
        <v>3.3</v>
      </c>
      <c r="U24" s="279">
        <f>IF(P1_IndicatorData!X27="No data","x",IF(P1_IndicatorData!X27=0,0,ROUND(IF(LOG(P1_IndicatorData!X27)&gt;U$50,10,IF(LOG(P1_IndicatorData!X27)&lt;U$49,0,10-(U$50-LOG(P1_IndicatorData!X27))/(U$50-U$49)*10)),1)))</f>
        <v>8.1</v>
      </c>
      <c r="V24" s="263">
        <f>IF(P1_IndicatorData!Y27="No data","x",ROUND(IF(P1_IndicatorData!Y27&gt;V$50,10,IF(P1_IndicatorData!Y27&lt;V$49,0,10-(V$50-P1_IndicatorData!Y27)/(V$50-V$49)*10)),1))</f>
        <v>9.9</v>
      </c>
      <c r="W24" s="279">
        <f>IF(P1_IndicatorData!Z27="No data","x",IF(P1_IndicatorData!Z27=0,0,ROUND(IF(LOG(P1_IndicatorData!Z27)&gt;W$50,10,IF(LOG(P1_IndicatorData!Z27)&lt;W$49,0,10-(W$50-LOG(P1_IndicatorData!Z27))/(W$50-W$49)*10)),1)))</f>
        <v>7</v>
      </c>
      <c r="X24" s="263">
        <f>IF(P1_IndicatorData!AA27="No data","x",ROUND(IF(P1_IndicatorData!AA27&gt;X$50,10,IF(P1_IndicatorData!AA27&lt;X$49,0,10-(X$50-P1_IndicatorData!AA27)/(X$50-X$49)*10)),1))</f>
        <v>2.9</v>
      </c>
      <c r="Y24" s="285">
        <f t="shared" si="11"/>
        <v>8.6999999999999993</v>
      </c>
      <c r="Z24" s="285">
        <f t="shared" si="0"/>
        <v>8</v>
      </c>
      <c r="AA24" s="284">
        <f t="shared" si="12"/>
        <v>7.7</v>
      </c>
      <c r="AB24" s="284">
        <f t="shared" si="1"/>
        <v>5.0999999999999996</v>
      </c>
      <c r="AC24" s="285">
        <f t="shared" si="13"/>
        <v>6.6</v>
      </c>
      <c r="AD24" s="285">
        <f t="shared" si="2"/>
        <v>3.7</v>
      </c>
      <c r="AE24" s="284">
        <f t="shared" si="3"/>
        <v>8.3000000000000007</v>
      </c>
      <c r="AF24" s="286">
        <f t="shared" si="14"/>
        <v>6.2</v>
      </c>
      <c r="AG24" s="286">
        <f t="shared" si="4"/>
        <v>8.8000000000000007</v>
      </c>
      <c r="AH24" s="286">
        <f t="shared" si="5"/>
        <v>5.5</v>
      </c>
      <c r="AI24" s="284">
        <f t="shared" si="15"/>
        <v>7.1</v>
      </c>
      <c r="AJ24" s="285">
        <f t="shared" si="16"/>
        <v>7.8</v>
      </c>
      <c r="AK24" s="286">
        <f t="shared" si="6"/>
        <v>7.6</v>
      </c>
      <c r="AL24" s="286">
        <f t="shared" si="7"/>
        <v>6.4</v>
      </c>
      <c r="AM24" s="284">
        <f t="shared" si="8"/>
        <v>7</v>
      </c>
      <c r="AN24" s="284">
        <f>IF(P1_IndicatorData!AB27="No data","x",ROUND(IF(P1_IndicatorData!AB27&gt;AN$50,0,IF(P1_IndicatorData!AB27&lt;AN$49,10,(AN$50-P1_IndicatorData!AB27)/(AN$50-AN$49)*10)),1))</f>
        <v>9.1999999999999993</v>
      </c>
      <c r="AO24" s="285">
        <f t="shared" si="9"/>
        <v>8.3000000000000007</v>
      </c>
      <c r="AP24" s="285">
        <f>IF(P1_IndicatorData!AC27="No data","x",ROUND(IF(P1_IndicatorData!AC27&gt;AP$50,10,IF(P1_IndicatorData!AC27&lt;AP$49,0,10-(AP$50-P1_IndicatorData!AC27)/(AP$50-AP$49)*10)),1))</f>
        <v>1.2</v>
      </c>
      <c r="AQ24" s="288">
        <f t="shared" si="10"/>
        <v>6.9</v>
      </c>
    </row>
    <row r="25" spans="1:43">
      <c r="A25" s="182" t="s">
        <v>110</v>
      </c>
      <c r="B25" s="182" t="s">
        <v>111</v>
      </c>
      <c r="C25" s="390">
        <f>IF(P1_IndicatorData!F28="No data","x",IF(P1_IndicatorData!F28=0,0,ROUND(IF(LOG(P1_IndicatorData!F28)&gt;C$50,10,IF(LOG(P1_IndicatorData!F28)&lt;C$49,0,10-(C$50-LOG(P1_IndicatorData!F28))/(C$50-C$49)*10)),1)))</f>
        <v>10</v>
      </c>
      <c r="D25" s="390">
        <f>IF(P1_IndicatorData!G28="No data","x",ROUND(IF(P1_IndicatorData!G28&gt;D$50,10,IF(P1_IndicatorData!G28&lt;D$49,0,10-(D$50-P1_IndicatorData!G28)/(D$50-D$49)*10)),1))</f>
        <v>10</v>
      </c>
      <c r="E25" s="390">
        <f>IF(P1_IndicatorData!H28="No data","x",IF(P1_IndicatorData!H28=0,0,ROUND(IF(LOG(P1_IndicatorData!H28)&gt;E$50,10,IF(LOG(P1_IndicatorData!H28)&lt;E$49,0,10-(E$50-LOG(P1_IndicatorData!H28))/(E$50-E$49)*10)),1)))</f>
        <v>2.6</v>
      </c>
      <c r="F25" s="391">
        <f>IF(P1_IndicatorData!I28="No data","x",ROUND(IF(P1_IndicatorData!I28&gt;F$50,10,IF(P1_IndicatorData!I28&lt;F$49,0,10-(F$50-P1_IndicatorData!I28)/(F$50-F$49)*10)),1))</f>
        <v>0.1</v>
      </c>
      <c r="G25" s="279">
        <f>IF(P1_IndicatorData!J28="No data","x",IF(P1_IndicatorData!J28=0,0,ROUND(IF(LOG(P1_IndicatorData!J28)&gt;G$50,10,IF(LOG(P1_IndicatorData!J28)&lt;G$49,0,10-(G$50-LOG(P1_IndicatorData!J28))/(G$50-G$49)*10)),1)))</f>
        <v>8.3000000000000007</v>
      </c>
      <c r="H25" s="263">
        <f>IF(P1_IndicatorData!K28="No data","x",ROUND(IF(P1_IndicatorData!K28&gt;H$50,10,IF(P1_IndicatorData!K28&lt;H$49,0,10-(H$50-P1_IndicatorData!K28)/(H$50-H$49)*10)),1))</f>
        <v>8.1999999999999993</v>
      </c>
      <c r="I25" s="279">
        <f>IF(P1_IndicatorData!L28="No data","x",IF(P1_IndicatorData!L28=0,0,ROUND(IF(LOG(P1_IndicatorData!L28)&gt;I$50,10,IF(LOG(P1_IndicatorData!L28)&lt;I$49,0,10-(I$50-LOG(P1_IndicatorData!L28))/(I$50-I$49)*10)),1)))</f>
        <v>9.1</v>
      </c>
      <c r="J25" s="263">
        <f>IF(P1_IndicatorData!M28="No data","x",ROUND(IF(P1_IndicatorData!M28&gt;J$50,10,IF(P1_IndicatorData!M28&lt;J$49,0,10-(J$50-P1_IndicatorData!M28)/(J$50-J$49)*10)),1))</f>
        <v>8.3000000000000007</v>
      </c>
      <c r="K25" s="279">
        <f>IF(P1_IndicatorData!N28="No data","x",IF(P1_IndicatorData!N28=0,0,ROUND(IF(LOG(P1_IndicatorData!N28)&gt;K$50,10,IF(LOG(P1_IndicatorData!N28)&lt;K$49,0,10-(K$50-LOG(P1_IndicatorData!N28))/(K$50-K$49)*10)),1)))</f>
        <v>9.4</v>
      </c>
      <c r="L25" s="263">
        <f>IF(P1_IndicatorData!O28="No data","x",ROUND(IF(P1_IndicatorData!O28&gt;L$50,10,IF(P1_IndicatorData!O28&lt;L$49,0,10-(L$50-P1_IndicatorData!O28)/(L$50-L$49)*10)),1))</f>
        <v>6.2</v>
      </c>
      <c r="M25" s="279">
        <f>IF(P1_IndicatorData!P28="No data","x",IF(P1_IndicatorData!P28=0,0,ROUND(IF(LOG(P1_IndicatorData!P28)&gt;M$50,10,IF(LOG(P1_IndicatorData!P28)&lt;M$49,0,10-(M$50-LOG(P1_IndicatorData!P28))/(M$50-M$49)*10)),1)))</f>
        <v>9.3000000000000007</v>
      </c>
      <c r="N25" s="263">
        <f>IF(P1_IndicatorData!Q28="No data","x",ROUND(IF(P1_IndicatorData!Q28&gt;N$50,10,IF(P1_IndicatorData!Q28&lt;N$49,0,10-(N$50-P1_IndicatorData!Q28)/(N$50-N$49)*10)),1))</f>
        <v>9.9</v>
      </c>
      <c r="O25" s="279">
        <f>IF(P1_IndicatorData!R28="No data","x",IF(P1_IndicatorData!R28=0,0,ROUND(IF(LOG(P1_IndicatorData!R28)&gt;O$50,10,IF(LOG(P1_IndicatorData!R28)&lt;O$49,0,10-(O$50-LOG(P1_IndicatorData!R28))/(O$50-O$49)*10)),1)))</f>
        <v>0</v>
      </c>
      <c r="P25" s="263">
        <f>IF(P1_IndicatorData!S28="No data","x",ROUND(IF(P1_IndicatorData!S28&gt;P$50,10,IF(P1_IndicatorData!S28&lt;P$49,0,10-(P$50-P1_IndicatorData!S28)/(P$50-P$49)*10)),1))</f>
        <v>0</v>
      </c>
      <c r="Q25" s="279">
        <f>IF(P1_IndicatorData!T28="No data","x",IF(P1_IndicatorData!T28=0,0,ROUND(IF(LOG(P1_IndicatorData!T28)&gt;Q$50,10,IF(LOG(P1_IndicatorData!T28)&lt;Q$49,0,10-(Q$50-LOG(P1_IndicatorData!T28))/(Q$50-Q$49)*10)),1)))</f>
        <v>9.3000000000000007</v>
      </c>
      <c r="R25" s="263">
        <f>IF(P1_IndicatorData!U28="No data","x",ROUND(IF(P1_IndicatorData!U28&gt;R$50,10,IF(P1_IndicatorData!U28&lt;R$49,0,10-(R$50-P1_IndicatorData!U28)/(R$50-R$49)*10)),1))</f>
        <v>9.8000000000000007</v>
      </c>
      <c r="S25" s="279">
        <f>IF(P1_IndicatorData!V28="No data","x",IF(P1_IndicatorData!V28=0,0,ROUND(IF(LOG(P1_IndicatorData!V28)&gt;S$50,10,IF(LOG(P1_IndicatorData!V28)&lt;S$49,0,10-(S$50-LOG(P1_IndicatorData!V28))/(S$50-S$49)*10)),1)))</f>
        <v>8.6999999999999993</v>
      </c>
      <c r="T25" s="263">
        <f>IF(P1_IndicatorData!W28="No data","x",ROUND(IF(P1_IndicatorData!W28&gt;T$50,10,IF(P1_IndicatorData!W28&lt;T$49,0,10-(T$50-P1_IndicatorData!W28)/(T$50-T$49)*10)),1))</f>
        <v>7.2</v>
      </c>
      <c r="U25" s="279">
        <f>IF(P1_IndicatorData!X28="No data","x",IF(P1_IndicatorData!X28=0,0,ROUND(IF(LOG(P1_IndicatorData!X28)&gt;U$50,10,IF(LOG(P1_IndicatorData!X28)&lt;U$49,0,10-(U$50-LOG(P1_IndicatorData!X28))/(U$50-U$49)*10)),1)))</f>
        <v>8.6999999999999993</v>
      </c>
      <c r="V25" s="263">
        <f>IF(P1_IndicatorData!Y28="No data","x",ROUND(IF(P1_IndicatorData!Y28&gt;V$50,10,IF(P1_IndicatorData!Y28&lt;V$49,0,10-(V$50-P1_IndicatorData!Y28)/(V$50-V$49)*10)),1))</f>
        <v>9.6999999999999993</v>
      </c>
      <c r="W25" s="279">
        <f>IF(P1_IndicatorData!Z28="No data","x",IF(P1_IndicatorData!Z28=0,0,ROUND(IF(LOG(P1_IndicatorData!Z28)&gt;W$50,10,IF(LOG(P1_IndicatorData!Z28)&lt;W$49,0,10-(W$50-LOG(P1_IndicatorData!Z28))/(W$50-W$49)*10)),1)))</f>
        <v>6.1</v>
      </c>
      <c r="X25" s="263">
        <f>IF(P1_IndicatorData!AA28="No data","x",ROUND(IF(P1_IndicatorData!AA28&gt;X$50,10,IF(P1_IndicatorData!AA28&lt;X$49,0,10-(X$50-P1_IndicatorData!AA28)/(X$50-X$49)*10)),1))</f>
        <v>1.2</v>
      </c>
      <c r="Y25" s="285">
        <f t="shared" si="11"/>
        <v>10</v>
      </c>
      <c r="Z25" s="285">
        <f t="shared" si="0"/>
        <v>1.4</v>
      </c>
      <c r="AA25" s="284">
        <f t="shared" si="12"/>
        <v>8.3000000000000007</v>
      </c>
      <c r="AB25" s="284">
        <f t="shared" si="1"/>
        <v>8.6999999999999993</v>
      </c>
      <c r="AC25" s="285">
        <f t="shared" si="13"/>
        <v>8.5</v>
      </c>
      <c r="AD25" s="285">
        <f t="shared" si="2"/>
        <v>8.1999999999999993</v>
      </c>
      <c r="AE25" s="284">
        <f t="shared" si="3"/>
        <v>9.6</v>
      </c>
      <c r="AF25" s="286">
        <f t="shared" si="14"/>
        <v>0</v>
      </c>
      <c r="AG25" s="286">
        <f t="shared" si="4"/>
        <v>9.6</v>
      </c>
      <c r="AH25" s="286">
        <f t="shared" si="5"/>
        <v>8</v>
      </c>
      <c r="AI25" s="284">
        <f t="shared" si="15"/>
        <v>7.4</v>
      </c>
      <c r="AJ25" s="285">
        <f t="shared" si="16"/>
        <v>8.6999999999999993</v>
      </c>
      <c r="AK25" s="286">
        <f t="shared" si="6"/>
        <v>7.4</v>
      </c>
      <c r="AL25" s="286">
        <f t="shared" si="7"/>
        <v>5.5</v>
      </c>
      <c r="AM25" s="284">
        <f t="shared" si="8"/>
        <v>6.5</v>
      </c>
      <c r="AN25" s="284">
        <f>IF(P1_IndicatorData!AB28="No data","x",ROUND(IF(P1_IndicatorData!AB28&gt;AN$50,0,IF(P1_IndicatorData!AB28&lt;AN$49,10,(AN$50-P1_IndicatorData!AB28)/(AN$50-AN$49)*10)),1))</f>
        <v>9.9</v>
      </c>
      <c r="AO25" s="285">
        <f t="shared" si="9"/>
        <v>8.6999999999999993</v>
      </c>
      <c r="AP25" s="285">
        <f>IF(P1_IndicatorData!AC28="No data","x",ROUND(IF(P1_IndicatorData!AC28&gt;AP$50,10,IF(P1_IndicatorData!AC28&lt;AP$49,0,10-(AP$50-P1_IndicatorData!AC28)/(AP$50-AP$49)*10)),1))</f>
        <v>10</v>
      </c>
      <c r="AQ25" s="288">
        <f t="shared" si="10"/>
        <v>8.6999999999999993</v>
      </c>
    </row>
    <row r="26" spans="1:43">
      <c r="A26" s="182" t="s">
        <v>112</v>
      </c>
      <c r="B26" s="182" t="s">
        <v>113</v>
      </c>
      <c r="C26" s="390">
        <f>IF(P1_IndicatorData!F29="No data","x",IF(P1_IndicatorData!F29=0,0,ROUND(IF(LOG(P1_IndicatorData!F29)&gt;C$50,10,IF(LOG(P1_IndicatorData!F29)&lt;C$49,0,10-(C$50-LOG(P1_IndicatorData!F29))/(C$50-C$49)*10)),1)))</f>
        <v>10</v>
      </c>
      <c r="D26" s="390">
        <f>IF(P1_IndicatorData!G29="No data","x",ROUND(IF(P1_IndicatorData!G29&gt;D$50,10,IF(P1_IndicatorData!G29&lt;D$49,0,10-(D$50-P1_IndicatorData!G29)/(D$50-D$49)*10)),1))</f>
        <v>10</v>
      </c>
      <c r="E26" s="390">
        <f>IF(P1_IndicatorData!H29="No data","x",IF(P1_IndicatorData!H29=0,0,ROUND(IF(LOG(P1_IndicatorData!H29)&gt;E$50,10,IF(LOG(P1_IndicatorData!H29)&lt;E$49,0,10-(E$50-LOG(P1_IndicatorData!H29))/(E$50-E$49)*10)),1)))</f>
        <v>6.9</v>
      </c>
      <c r="F26" s="391">
        <f>IF(P1_IndicatorData!I29="No data","x",ROUND(IF(P1_IndicatorData!I29&gt;F$50,10,IF(P1_IndicatorData!I29&lt;F$49,0,10-(F$50-P1_IndicatorData!I29)/(F$50-F$49)*10)),1))</f>
        <v>4.7</v>
      </c>
      <c r="G26" s="279">
        <f>IF(P1_IndicatorData!J29="No data","x",IF(P1_IndicatorData!J29=0,0,ROUND(IF(LOG(P1_IndicatorData!J29)&gt;G$50,10,IF(LOG(P1_IndicatorData!J29)&lt;G$49,0,10-(G$50-LOG(P1_IndicatorData!J29))/(G$50-G$49)*10)),1)))</f>
        <v>6.3</v>
      </c>
      <c r="H26" s="263">
        <f>IF(P1_IndicatorData!K29="No data","x",ROUND(IF(P1_IndicatorData!K29&gt;H$50,10,IF(P1_IndicatorData!K29&lt;H$49,0,10-(H$50-P1_IndicatorData!K29)/(H$50-H$49)*10)),1))</f>
        <v>7.3</v>
      </c>
      <c r="I26" s="279">
        <f>IF(P1_IndicatorData!L29="No data","x",IF(P1_IndicatorData!L29=0,0,ROUND(IF(LOG(P1_IndicatorData!L29)&gt;I$50,10,IF(LOG(P1_IndicatorData!L29)&lt;I$49,0,10-(I$50-LOG(P1_IndicatorData!L29))/(I$50-I$49)*10)),1)))</f>
        <v>8.1999999999999993</v>
      </c>
      <c r="J26" s="263">
        <f>IF(P1_IndicatorData!M29="No data","x",ROUND(IF(P1_IndicatorData!M29&gt;J$50,10,IF(P1_IndicatorData!M29&lt;J$49,0,10-(J$50-P1_IndicatorData!M29)/(J$50-J$49)*10)),1))</f>
        <v>7.3</v>
      </c>
      <c r="K26" s="279">
        <f>IF(P1_IndicatorData!N29="No data","x",IF(P1_IndicatorData!N29=0,0,ROUND(IF(LOG(P1_IndicatorData!N29)&gt;K$50,10,IF(LOG(P1_IndicatorData!N29)&lt;K$49,0,10-(K$50-LOG(P1_IndicatorData!N29))/(K$50-K$49)*10)),1)))</f>
        <v>6.7</v>
      </c>
      <c r="L26" s="263">
        <f>IF(P1_IndicatorData!O29="No data","x",ROUND(IF(P1_IndicatorData!O29&gt;L$50,10,IF(P1_IndicatorData!O29&lt;L$49,0,10-(L$50-P1_IndicatorData!O29)/(L$50-L$49)*10)),1))</f>
        <v>2.1</v>
      </c>
      <c r="M26" s="279">
        <f>IF(P1_IndicatorData!P29="No data","x",IF(P1_IndicatorData!P29=0,0,ROUND(IF(LOG(P1_IndicatorData!P29)&gt;M$50,10,IF(LOG(P1_IndicatorData!P29)&lt;M$49,0,10-(M$50-LOG(P1_IndicatorData!P29))/(M$50-M$49)*10)),1)))</f>
        <v>8.3000000000000007</v>
      </c>
      <c r="N26" s="263">
        <f>IF(P1_IndicatorData!Q29="No data","x",ROUND(IF(P1_IndicatorData!Q29&gt;N$50,10,IF(P1_IndicatorData!Q29&lt;N$49,0,10-(N$50-P1_IndicatorData!Q29)/(N$50-N$49)*10)),1))</f>
        <v>8.1999999999999993</v>
      </c>
      <c r="O26" s="279">
        <f>IF(P1_IndicatorData!R29="No data","x",IF(P1_IndicatorData!R29=0,0,ROUND(IF(LOG(P1_IndicatorData!R29)&gt;O$50,10,IF(LOG(P1_IndicatorData!R29)&lt;O$49,0,10-(O$50-LOG(P1_IndicatorData!R29))/(O$50-O$49)*10)),1)))</f>
        <v>0</v>
      </c>
      <c r="P26" s="263">
        <f>IF(P1_IndicatorData!S29="No data","x",ROUND(IF(P1_IndicatorData!S29&gt;P$50,10,IF(P1_IndicatorData!S29&lt;P$49,0,10-(P$50-P1_IndicatorData!S29)/(P$50-P$49)*10)),1))</f>
        <v>0</v>
      </c>
      <c r="Q26" s="279">
        <f>IF(P1_IndicatorData!T29="No data","x",IF(P1_IndicatorData!T29=0,0,ROUND(IF(LOG(P1_IndicatorData!T29)&gt;Q$50,10,IF(LOG(P1_IndicatorData!T29)&lt;Q$49,0,10-(Q$50-LOG(P1_IndicatorData!T29))/(Q$50-Q$49)*10)),1)))</f>
        <v>8.4</v>
      </c>
      <c r="R26" s="263">
        <f>IF(P1_IndicatorData!U29="No data","x",ROUND(IF(P1_IndicatorData!U29&gt;R$50,10,IF(P1_IndicatorData!U29&lt;R$49,0,10-(R$50-P1_IndicatorData!U29)/(R$50-R$49)*10)),1))</f>
        <v>9</v>
      </c>
      <c r="S26" s="279">
        <f>IF(P1_IndicatorData!V29="No data","x",IF(P1_IndicatorData!V29=0,0,ROUND(IF(LOG(P1_IndicatorData!V29)&gt;S$50,10,IF(LOG(P1_IndicatorData!V29)&lt;S$49,0,10-(S$50-LOG(P1_IndicatorData!V29))/(S$50-S$49)*10)),1)))</f>
        <v>7.4</v>
      </c>
      <c r="T26" s="263">
        <f>IF(P1_IndicatorData!W29="No data","x",ROUND(IF(P1_IndicatorData!W29&gt;T$50,10,IF(P1_IndicatorData!W29&lt;T$49,0,10-(T$50-P1_IndicatorData!W29)/(T$50-T$49)*10)),1))</f>
        <v>6.4</v>
      </c>
      <c r="U26" s="279">
        <f>IF(P1_IndicatorData!X29="No data","x",IF(P1_IndicatorData!X29=0,0,ROUND(IF(LOG(P1_IndicatorData!X29)&gt;U$50,10,IF(LOG(P1_IndicatorData!X29)&lt;U$49,0,10-(U$50-LOG(P1_IndicatorData!X29))/(U$50-U$49)*10)),1)))</f>
        <v>6.9</v>
      </c>
      <c r="V26" s="263">
        <f>IF(P1_IndicatorData!Y29="No data","x",ROUND(IF(P1_IndicatorData!Y29&gt;V$50,10,IF(P1_IndicatorData!Y29&lt;V$49,0,10-(V$50-P1_IndicatorData!Y29)/(V$50-V$49)*10)),1))</f>
        <v>8.5</v>
      </c>
      <c r="W26" s="279">
        <f>IF(P1_IndicatorData!Z29="No data","x",IF(P1_IndicatorData!Z29=0,0,ROUND(IF(LOG(P1_IndicatorData!Z29)&gt;W$50,10,IF(LOG(P1_IndicatorData!Z29)&lt;W$49,0,10-(W$50-LOG(P1_IndicatorData!Z29))/(W$50-W$49)*10)),1)))</f>
        <v>4.0999999999999996</v>
      </c>
      <c r="X26" s="263">
        <f>IF(P1_IndicatorData!AA29="No data","x",ROUND(IF(P1_IndicatorData!AA29&gt;X$50,10,IF(P1_IndicatorData!AA29&lt;X$49,0,10-(X$50-P1_IndicatorData!AA29)/(X$50-X$49)*10)),1))</f>
        <v>0.7</v>
      </c>
      <c r="Y26" s="285">
        <f t="shared" si="11"/>
        <v>10</v>
      </c>
      <c r="Z26" s="285">
        <f t="shared" si="0"/>
        <v>5.9</v>
      </c>
      <c r="AA26" s="284">
        <f t="shared" si="12"/>
        <v>6.8</v>
      </c>
      <c r="AB26" s="284">
        <f t="shared" si="1"/>
        <v>7.8</v>
      </c>
      <c r="AC26" s="285">
        <f t="shared" si="13"/>
        <v>7.3</v>
      </c>
      <c r="AD26" s="285">
        <f t="shared" si="2"/>
        <v>4.8</v>
      </c>
      <c r="AE26" s="284">
        <f t="shared" si="3"/>
        <v>8.3000000000000007</v>
      </c>
      <c r="AF26" s="286">
        <f t="shared" si="14"/>
        <v>0</v>
      </c>
      <c r="AG26" s="286">
        <f t="shared" si="4"/>
        <v>8.6999999999999993</v>
      </c>
      <c r="AH26" s="286">
        <f t="shared" si="5"/>
        <v>6.9</v>
      </c>
      <c r="AI26" s="284">
        <f t="shared" si="15"/>
        <v>6.3</v>
      </c>
      <c r="AJ26" s="285">
        <f t="shared" si="16"/>
        <v>7.4</v>
      </c>
      <c r="AK26" s="286">
        <f t="shared" si="6"/>
        <v>5.5</v>
      </c>
      <c r="AL26" s="286">
        <f t="shared" si="7"/>
        <v>4.5999999999999996</v>
      </c>
      <c r="AM26" s="284">
        <f t="shared" si="8"/>
        <v>5.0999999999999996</v>
      </c>
      <c r="AN26" s="284">
        <f>IF(P1_IndicatorData!AB29="No data","x",ROUND(IF(P1_IndicatorData!AB29&gt;AN$50,0,IF(P1_IndicatorData!AB29&lt;AN$49,10,(AN$50-P1_IndicatorData!AB29)/(AN$50-AN$49)*10)),1))</f>
        <v>9.8000000000000007</v>
      </c>
      <c r="AO26" s="285">
        <f t="shared" si="9"/>
        <v>8.3000000000000007</v>
      </c>
      <c r="AP26" s="285">
        <f>IF(P1_IndicatorData!AC29="No data","x",ROUND(IF(P1_IndicatorData!AC29&gt;AP$50,10,IF(P1_IndicatorData!AC29&lt;AP$49,0,10-(AP$50-P1_IndicatorData!AC29)/(AP$50-AP$49)*10)),1))</f>
        <v>10</v>
      </c>
      <c r="AQ26" s="288">
        <f t="shared" si="10"/>
        <v>8.1999999999999993</v>
      </c>
    </row>
    <row r="27" spans="1:43">
      <c r="A27" s="182" t="s">
        <v>114</v>
      </c>
      <c r="B27" s="182" t="s">
        <v>115</v>
      </c>
      <c r="C27" s="390">
        <f>IF(P1_IndicatorData!F30="No data","x",IF(P1_IndicatorData!F30=0,0,ROUND(IF(LOG(P1_IndicatorData!F30)&gt;C$50,10,IF(LOG(P1_IndicatorData!F30)&lt;C$49,0,10-(C$50-LOG(P1_IndicatorData!F30))/(C$50-C$49)*10)),1)))</f>
        <v>9.1</v>
      </c>
      <c r="D27" s="390">
        <f>IF(P1_IndicatorData!G30="No data","x",ROUND(IF(P1_IndicatorData!G30&gt;D$50,10,IF(P1_IndicatorData!G30&lt;D$49,0,10-(D$50-P1_IndicatorData!G30)/(D$50-D$49)*10)),1))</f>
        <v>1.4</v>
      </c>
      <c r="E27" s="390">
        <f>IF(P1_IndicatorData!H30="No data","x",IF(P1_IndicatorData!H30=0,0,ROUND(IF(LOG(P1_IndicatorData!H30)&gt;E$50,10,IF(LOG(P1_IndicatorData!H30)&lt;E$49,0,10-(E$50-LOG(P1_IndicatorData!H30))/(E$50-E$49)*10)),1)))</f>
        <v>8.6</v>
      </c>
      <c r="F27" s="391">
        <f>IF(P1_IndicatorData!I30="No data","x",ROUND(IF(P1_IndicatorData!I30&gt;F$50,10,IF(P1_IndicatorData!I30&lt;F$49,0,10-(F$50-P1_IndicatorData!I30)/(F$50-F$49)*10)),1))</f>
        <v>6.1</v>
      </c>
      <c r="G27" s="279">
        <f>IF(P1_IndicatorData!J30="No data","x",IF(P1_IndicatorData!J30=0,0,ROUND(IF(LOG(P1_IndicatorData!J30)&gt;G$50,10,IF(LOG(P1_IndicatorData!J30)&lt;G$49,0,10-(G$50-LOG(P1_IndicatorData!J30))/(G$50-G$49)*10)),1)))</f>
        <v>7.6</v>
      </c>
      <c r="H27" s="263">
        <f>IF(P1_IndicatorData!K30="No data","x",ROUND(IF(P1_IndicatorData!K30&gt;H$50,10,IF(P1_IndicatorData!K30&lt;H$49,0,10-(H$50-P1_IndicatorData!K30)/(H$50-H$49)*10)),1))</f>
        <v>5</v>
      </c>
      <c r="I27" s="279">
        <f>IF(P1_IndicatorData!L30="No data","x",IF(P1_IndicatorData!L30=0,0,ROUND(IF(LOG(P1_IndicatorData!L30)&gt;I$50,10,IF(LOG(P1_IndicatorData!L30)&lt;I$49,0,10-(I$50-LOG(P1_IndicatorData!L30))/(I$50-I$49)*10)),1)))</f>
        <v>8.6999999999999993</v>
      </c>
      <c r="J27" s="263">
        <f>IF(P1_IndicatorData!M30="No data","x",ROUND(IF(P1_IndicatorData!M30&gt;J$50,10,IF(P1_IndicatorData!M30&lt;J$49,0,10-(J$50-P1_IndicatorData!M30)/(J$50-J$49)*10)),1))</f>
        <v>4.5999999999999996</v>
      </c>
      <c r="K27" s="279">
        <f>IF(P1_IndicatorData!N30="No data","x",IF(P1_IndicatorData!N30=0,0,ROUND(IF(LOG(P1_IndicatorData!N30)&gt;K$50,10,IF(LOG(P1_IndicatorData!N30)&lt;K$49,0,10-(K$50-LOG(P1_IndicatorData!N30))/(K$50-K$49)*10)),1)))</f>
        <v>0</v>
      </c>
      <c r="L27" s="263">
        <f>IF(P1_IndicatorData!O30="No data","x",ROUND(IF(P1_IndicatorData!O30&gt;L$50,10,IF(P1_IndicatorData!O30&lt;L$49,0,10-(L$50-P1_IndicatorData!O30)/(L$50-L$49)*10)),1))</f>
        <v>0</v>
      </c>
      <c r="M27" s="279">
        <f>IF(P1_IndicatorData!P30="No data","x",IF(P1_IndicatorData!P30=0,0,ROUND(IF(LOG(P1_IndicatorData!P30)&gt;M$50,10,IF(LOG(P1_IndicatorData!P30)&lt;M$49,0,10-(M$50-LOG(P1_IndicatorData!P30))/(M$50-M$49)*10)),1)))</f>
        <v>8.8000000000000007</v>
      </c>
      <c r="N27" s="263">
        <f>IF(P1_IndicatorData!Q30="No data","x",ROUND(IF(P1_IndicatorData!Q30&gt;N$50,10,IF(P1_IndicatorData!Q30&lt;N$49,0,10-(N$50-P1_IndicatorData!Q30)/(N$50-N$49)*10)),1))</f>
        <v>5.3</v>
      </c>
      <c r="O27" s="279">
        <f>IF(P1_IndicatorData!R30="No data","x",IF(P1_IndicatorData!R30=0,0,ROUND(IF(LOG(P1_IndicatorData!R30)&gt;O$50,10,IF(LOG(P1_IndicatorData!R30)&lt;O$49,0,10-(O$50-LOG(P1_IndicatorData!R30))/(O$50-O$49)*10)),1)))</f>
        <v>0</v>
      </c>
      <c r="P27" s="263">
        <f>IF(P1_IndicatorData!S30="No data","x",ROUND(IF(P1_IndicatorData!S30&gt;P$50,10,IF(P1_IndicatorData!S30&lt;P$49,0,10-(P$50-P1_IndicatorData!S30)/(P$50-P$49)*10)),1))</f>
        <v>0</v>
      </c>
      <c r="Q27" s="279">
        <f>IF(P1_IndicatorData!T30="No data","x",IF(P1_IndicatorData!T30=0,0,ROUND(IF(LOG(P1_IndicatorData!T30)&gt;Q$50,10,IF(LOG(P1_IndicatorData!T30)&lt;Q$49,0,10-(Q$50-LOG(P1_IndicatorData!T30))/(Q$50-Q$49)*10)),1)))</f>
        <v>7.2</v>
      </c>
      <c r="R27" s="263">
        <f>IF(P1_IndicatorData!U30="No data","x",ROUND(IF(P1_IndicatorData!U30&gt;R$50,10,IF(P1_IndicatorData!U30&lt;R$49,0,10-(R$50-P1_IndicatorData!U30)/(R$50-R$49)*10)),1))</f>
        <v>1.2</v>
      </c>
      <c r="S27" s="279">
        <f>IF(P1_IndicatorData!V30="No data","x",IF(P1_IndicatorData!V30=0,0,ROUND(IF(LOG(P1_IndicatorData!V30)&gt;S$50,10,IF(LOG(P1_IndicatorData!V30)&lt;S$49,0,10-(S$50-LOG(P1_IndicatorData!V30))/(S$50-S$49)*10)),1)))</f>
        <v>9.1</v>
      </c>
      <c r="T27" s="263">
        <f>IF(P1_IndicatorData!W30="No data","x",ROUND(IF(P1_IndicatorData!W30&gt;T$50,10,IF(P1_IndicatorData!W30&lt;T$49,0,10-(T$50-P1_IndicatorData!W30)/(T$50-T$49)*10)),1))</f>
        <v>8.1</v>
      </c>
      <c r="U27" s="279">
        <f>IF(P1_IndicatorData!X30="No data","x",IF(P1_IndicatorData!X30=0,0,ROUND(IF(LOG(P1_IndicatorData!X30)&gt;U$50,10,IF(LOG(P1_IndicatorData!X30)&lt;U$49,0,10-(U$50-LOG(P1_IndicatorData!X30))/(U$50-U$49)*10)),1)))</f>
        <v>9.1</v>
      </c>
      <c r="V27" s="263">
        <f>IF(P1_IndicatorData!Y30="No data","x",ROUND(IF(P1_IndicatorData!Y30&gt;V$50,10,IF(P1_IndicatorData!Y30&lt;V$49,0,10-(V$50-P1_IndicatorData!Y30)/(V$50-V$49)*10)),1))</f>
        <v>10</v>
      </c>
      <c r="W27" s="279">
        <f>IF(P1_IndicatorData!Z30="No data","x",IF(P1_IndicatorData!Z30=0,0,ROUND(IF(LOG(P1_IndicatorData!Z30)&gt;W$50,10,IF(LOG(P1_IndicatorData!Z30)&lt;W$49,0,10-(W$50-LOG(P1_IndicatorData!Z30))/(W$50-W$49)*10)),1)))</f>
        <v>3.6</v>
      </c>
      <c r="X27" s="263">
        <f>IF(P1_IndicatorData!AA30="No data","x",ROUND(IF(P1_IndicatorData!AA30&gt;X$50,10,IF(P1_IndicatorData!AA30&lt;X$49,0,10-(X$50-P1_IndicatorData!AA30)/(X$50-X$49)*10)),1))</f>
        <v>0.2</v>
      </c>
      <c r="Y27" s="285">
        <f t="shared" si="11"/>
        <v>6.7</v>
      </c>
      <c r="Z27" s="285">
        <f t="shared" si="0"/>
        <v>7.6</v>
      </c>
      <c r="AA27" s="284">
        <f t="shared" si="12"/>
        <v>6.5</v>
      </c>
      <c r="AB27" s="284">
        <f t="shared" si="1"/>
        <v>7.1</v>
      </c>
      <c r="AC27" s="285">
        <f t="shared" si="13"/>
        <v>6.8</v>
      </c>
      <c r="AD27" s="285">
        <f t="shared" si="2"/>
        <v>0</v>
      </c>
      <c r="AE27" s="284">
        <f t="shared" si="3"/>
        <v>7.4</v>
      </c>
      <c r="AF27" s="286">
        <f t="shared" si="14"/>
        <v>0</v>
      </c>
      <c r="AG27" s="286">
        <f t="shared" si="4"/>
        <v>4.9000000000000004</v>
      </c>
      <c r="AH27" s="286">
        <f t="shared" si="5"/>
        <v>8.6999999999999993</v>
      </c>
      <c r="AI27" s="284">
        <f t="shared" si="15"/>
        <v>5.6</v>
      </c>
      <c r="AJ27" s="285">
        <f t="shared" si="16"/>
        <v>6.6</v>
      </c>
      <c r="AK27" s="286">
        <f t="shared" si="6"/>
        <v>6.4</v>
      </c>
      <c r="AL27" s="286">
        <f t="shared" si="7"/>
        <v>5.0999999999999996</v>
      </c>
      <c r="AM27" s="284">
        <f t="shared" si="8"/>
        <v>5.8</v>
      </c>
      <c r="AN27" s="284">
        <f>IF(P1_IndicatorData!AB30="No data","x",ROUND(IF(P1_IndicatorData!AB30&gt;AN$50,0,IF(P1_IndicatorData!AB30&lt;AN$49,10,(AN$50-P1_IndicatorData!AB30)/(AN$50-AN$49)*10)),1))</f>
        <v>9</v>
      </c>
      <c r="AO27" s="285">
        <f t="shared" si="9"/>
        <v>7.8</v>
      </c>
      <c r="AP27" s="285">
        <f>IF(P1_IndicatorData!AC30="No data","x",ROUND(IF(P1_IndicatorData!AC30&gt;AP$50,10,IF(P1_IndicatorData!AC30&lt;AP$49,0,10-(AP$50-P1_IndicatorData!AC30)/(AP$50-AP$49)*10)),1))</f>
        <v>3.6</v>
      </c>
      <c r="AQ27" s="288">
        <f t="shared" si="10"/>
        <v>6.1</v>
      </c>
    </row>
    <row r="28" spans="1:43">
      <c r="A28" s="182" t="s">
        <v>116</v>
      </c>
      <c r="B28" s="182" t="s">
        <v>117</v>
      </c>
      <c r="C28" s="390">
        <f>IF(P1_IndicatorData!F31="No data","x",IF(P1_IndicatorData!F31=0,0,ROUND(IF(LOG(P1_IndicatorData!F31)&gt;C$50,10,IF(LOG(P1_IndicatorData!F31)&lt;C$49,0,10-(C$50-LOG(P1_IndicatorData!F31))/(C$50-C$49)*10)),1)))</f>
        <v>6.7</v>
      </c>
      <c r="D28" s="390">
        <f>IF(P1_IndicatorData!G31="No data","x",ROUND(IF(P1_IndicatorData!G31&gt;D$50,10,IF(P1_IndicatorData!G31&lt;D$49,0,10-(D$50-P1_IndicatorData!G31)/(D$50-D$49)*10)),1))</f>
        <v>0.3</v>
      </c>
      <c r="E28" s="390">
        <f>IF(P1_IndicatorData!H31="No data","x",IF(P1_IndicatorData!H31=0,0,ROUND(IF(LOG(P1_IndicatorData!H31)&gt;E$50,10,IF(LOG(P1_IndicatorData!H31)&lt;E$49,0,10-(E$50-LOG(P1_IndicatorData!H31))/(E$50-E$49)*10)),1)))</f>
        <v>6.6</v>
      </c>
      <c r="F28" s="391">
        <f>IF(P1_IndicatorData!I31="No data","x",ROUND(IF(P1_IndicatorData!I31&gt;F$50,10,IF(P1_IndicatorData!I31&lt;F$49,0,10-(F$50-P1_IndicatorData!I31)/(F$50-F$49)*10)),1))</f>
        <v>1.6</v>
      </c>
      <c r="G28" s="279">
        <f>IF(P1_IndicatorData!J31="No data","x",IF(P1_IndicatorData!J31=0,0,ROUND(IF(LOG(P1_IndicatorData!J31)&gt;G$50,10,IF(LOG(P1_IndicatorData!J31)&lt;G$49,0,10-(G$50-LOG(P1_IndicatorData!J31))/(G$50-G$49)*10)),1)))</f>
        <v>8.3000000000000007</v>
      </c>
      <c r="H28" s="263">
        <f>IF(P1_IndicatorData!K31="No data","x",ROUND(IF(P1_IndicatorData!K31&gt;H$50,10,IF(P1_IndicatorData!K31&lt;H$49,0,10-(H$50-P1_IndicatorData!K31)/(H$50-H$49)*10)),1))</f>
        <v>7.5</v>
      </c>
      <c r="I28" s="279">
        <f>IF(P1_IndicatorData!L31="No data","x",IF(P1_IndicatorData!L31=0,0,ROUND(IF(LOG(P1_IndicatorData!L31)&gt;I$50,10,IF(LOG(P1_IndicatorData!L31)&lt;I$49,0,10-(I$50-LOG(P1_IndicatorData!L31))/(I$50-I$49)*10)),1)))</f>
        <v>0</v>
      </c>
      <c r="J28" s="263">
        <f>IF(P1_IndicatorData!M31="No data","x",ROUND(IF(P1_IndicatorData!M31&gt;J$50,10,IF(P1_IndicatorData!M31&lt;J$49,0,10-(J$50-P1_IndicatorData!M31)/(J$50-J$49)*10)),1))</f>
        <v>0</v>
      </c>
      <c r="K28" s="279">
        <f>IF(P1_IndicatorData!N31="No data","x",IF(P1_IndicatorData!N31=0,0,ROUND(IF(LOG(P1_IndicatorData!N31)&gt;K$50,10,IF(LOG(P1_IndicatorData!N31)&lt;K$49,0,10-(K$50-LOG(P1_IndicatorData!N31))/(K$50-K$49)*10)),1)))</f>
        <v>8.1</v>
      </c>
      <c r="L28" s="263">
        <f>IF(P1_IndicatorData!O31="No data","x",ROUND(IF(P1_IndicatorData!O31&gt;L$50,10,IF(P1_IndicatorData!O31&lt;L$49,0,10-(L$50-P1_IndicatorData!O31)/(L$50-L$49)*10)),1))</f>
        <v>2.2999999999999998</v>
      </c>
      <c r="M28" s="279">
        <f>IF(P1_IndicatorData!P31="No data","x",IF(P1_IndicatorData!P31=0,0,ROUND(IF(LOG(P1_IndicatorData!P31)&gt;M$50,10,IF(LOG(P1_IndicatorData!P31)&lt;M$49,0,10-(M$50-LOG(P1_IndicatorData!P31))/(M$50-M$49)*10)),1)))</f>
        <v>9.4</v>
      </c>
      <c r="N28" s="263">
        <f>IF(P1_IndicatorData!Q31="No data","x",ROUND(IF(P1_IndicatorData!Q31&gt;N$50,10,IF(P1_IndicatorData!Q31&lt;N$49,0,10-(N$50-P1_IndicatorData!Q31)/(N$50-N$49)*10)),1))</f>
        <v>9.9</v>
      </c>
      <c r="O28" s="279">
        <f>IF(P1_IndicatorData!R31="No data","x",IF(P1_IndicatorData!R31=0,0,ROUND(IF(LOG(P1_IndicatorData!R31)&gt;O$50,10,IF(LOG(P1_IndicatorData!R31)&lt;O$49,0,10-(O$50-LOG(P1_IndicatorData!R31))/(O$50-O$49)*10)),1)))</f>
        <v>10</v>
      </c>
      <c r="P28" s="263">
        <f>IF(P1_IndicatorData!S31="No data","x",ROUND(IF(P1_IndicatorData!S31&gt;P$50,10,IF(P1_IndicatorData!S31&lt;P$49,0,10-(P$50-P1_IndicatorData!S31)/(P$50-P$49)*10)),1))</f>
        <v>10</v>
      </c>
      <c r="Q28" s="279">
        <f>IF(P1_IndicatorData!T31="No data","x",IF(P1_IndicatorData!T31=0,0,ROUND(IF(LOG(P1_IndicatorData!T31)&gt;Q$50,10,IF(LOG(P1_IndicatorData!T31)&lt;Q$49,0,10-(Q$50-LOG(P1_IndicatorData!T31))/(Q$50-Q$49)*10)),1)))</f>
        <v>9.3000000000000007</v>
      </c>
      <c r="R28" s="263">
        <f>IF(P1_IndicatorData!U31="No data","x",ROUND(IF(P1_IndicatorData!U31&gt;R$50,10,IF(P1_IndicatorData!U31&lt;R$49,0,10-(R$50-P1_IndicatorData!U31)/(R$50-R$49)*10)),1))</f>
        <v>8.5</v>
      </c>
      <c r="S28" s="279">
        <f>IF(P1_IndicatorData!V31="No data","x",IF(P1_IndicatorData!V31=0,0,ROUND(IF(LOG(P1_IndicatorData!V31)&gt;S$50,10,IF(LOG(P1_IndicatorData!V31)&lt;S$49,0,10-(S$50-LOG(P1_IndicatorData!V31))/(S$50-S$49)*10)),1)))</f>
        <v>8.9</v>
      </c>
      <c r="T28" s="263">
        <f>IF(P1_IndicatorData!W31="No data","x",ROUND(IF(P1_IndicatorData!W31&gt;T$50,10,IF(P1_IndicatorData!W31&lt;T$49,0,10-(T$50-P1_IndicatorData!W31)/(T$50-T$49)*10)),1))</f>
        <v>8</v>
      </c>
      <c r="U28" s="279">
        <f>IF(P1_IndicatorData!X31="No data","x",IF(P1_IndicatorData!X31=0,0,ROUND(IF(LOG(P1_IndicatorData!X31)&gt;U$50,10,IF(LOG(P1_IndicatorData!X31)&lt;U$49,0,10-(U$50-LOG(P1_IndicatorData!X31))/(U$50-U$49)*10)),1)))</f>
        <v>8.9</v>
      </c>
      <c r="V28" s="263">
        <f>IF(P1_IndicatorData!Y31="No data","x",ROUND(IF(P1_IndicatorData!Y31&gt;V$50,10,IF(P1_IndicatorData!Y31&lt;V$49,0,10-(V$50-P1_IndicatorData!Y31)/(V$50-V$49)*10)),1))</f>
        <v>9.6999999999999993</v>
      </c>
      <c r="W28" s="279">
        <f>IF(P1_IndicatorData!Z31="No data","x",IF(P1_IndicatorData!Z31=0,0,ROUND(IF(LOG(P1_IndicatorData!Z31)&gt;W$50,10,IF(LOG(P1_IndicatorData!Z31)&lt;W$49,0,10-(W$50-LOG(P1_IndicatorData!Z31))/(W$50-W$49)*10)),1)))</f>
        <v>9.1999999999999993</v>
      </c>
      <c r="X28" s="263">
        <f>IF(P1_IndicatorData!AA31="No data","x",ROUND(IF(P1_IndicatorData!AA31&gt;X$50,10,IF(P1_IndicatorData!AA31&lt;X$49,0,10-(X$50-P1_IndicatorData!AA31)/(X$50-X$49)*10)),1))</f>
        <v>9.9</v>
      </c>
      <c r="Y28" s="285">
        <f t="shared" si="11"/>
        <v>4.2</v>
      </c>
      <c r="Z28" s="285">
        <f t="shared" si="0"/>
        <v>4.5999999999999996</v>
      </c>
      <c r="AA28" s="284">
        <f t="shared" si="12"/>
        <v>7.9</v>
      </c>
      <c r="AB28" s="284">
        <f t="shared" si="1"/>
        <v>0</v>
      </c>
      <c r="AC28" s="285">
        <f t="shared" si="13"/>
        <v>5.0999999999999996</v>
      </c>
      <c r="AD28" s="285">
        <f t="shared" si="2"/>
        <v>6</v>
      </c>
      <c r="AE28" s="284">
        <f t="shared" si="3"/>
        <v>9.6999999999999993</v>
      </c>
      <c r="AF28" s="286">
        <f t="shared" si="14"/>
        <v>10</v>
      </c>
      <c r="AG28" s="286">
        <f t="shared" si="4"/>
        <v>8.9</v>
      </c>
      <c r="AH28" s="286">
        <f t="shared" si="5"/>
        <v>8.5</v>
      </c>
      <c r="AI28" s="284">
        <f t="shared" si="15"/>
        <v>9.3000000000000007</v>
      </c>
      <c r="AJ28" s="285">
        <f t="shared" si="16"/>
        <v>9.5</v>
      </c>
      <c r="AK28" s="286">
        <f t="shared" si="6"/>
        <v>9.1</v>
      </c>
      <c r="AL28" s="286">
        <f t="shared" si="7"/>
        <v>9.8000000000000007</v>
      </c>
      <c r="AM28" s="284">
        <f t="shared" si="8"/>
        <v>9.5</v>
      </c>
      <c r="AN28" s="284">
        <f>IF(P1_IndicatorData!AB31="No data","x",ROUND(IF(P1_IndicatorData!AB31&gt;AN$50,0,IF(P1_IndicatorData!AB31&lt;AN$49,10,(AN$50-P1_IndicatorData!AB31)/(AN$50-AN$49)*10)),1))</f>
        <v>9.3000000000000007</v>
      </c>
      <c r="AO28" s="285">
        <f t="shared" si="9"/>
        <v>9.4</v>
      </c>
      <c r="AP28" s="285">
        <f>IF(P1_IndicatorData!AC31="No data","x",ROUND(IF(P1_IndicatorData!AC31&gt;AP$50,10,IF(P1_IndicatorData!AC31&lt;AP$49,0,10-(AP$50-P1_IndicatorData!AC31)/(AP$50-AP$49)*10)),1))</f>
        <v>2.8</v>
      </c>
      <c r="AQ28" s="288">
        <f t="shared" si="10"/>
        <v>6.7</v>
      </c>
    </row>
    <row r="29" spans="1:43">
      <c r="A29" s="182" t="s">
        <v>118</v>
      </c>
      <c r="B29" s="182" t="s">
        <v>119</v>
      </c>
      <c r="C29" s="390">
        <f>IF(P1_IndicatorData!F32="No data","x",IF(P1_IndicatorData!F32=0,0,ROUND(IF(LOG(P1_IndicatorData!F32)&gt;C$50,10,IF(LOG(P1_IndicatorData!F32)&lt;C$49,0,10-(C$50-LOG(P1_IndicatorData!F32))/(C$50-C$49)*10)),1)))</f>
        <v>10</v>
      </c>
      <c r="D29" s="390">
        <f>IF(P1_IndicatorData!G32="No data","x",ROUND(IF(P1_IndicatorData!G32&gt;D$50,10,IF(P1_IndicatorData!G32&lt;D$49,0,10-(D$50-P1_IndicatorData!G32)/(D$50-D$49)*10)),1))</f>
        <v>5.0999999999999996</v>
      </c>
      <c r="E29" s="390">
        <f>IF(P1_IndicatorData!H32="No data","x",IF(P1_IndicatorData!H32=0,0,ROUND(IF(LOG(P1_IndicatorData!H32)&gt;E$50,10,IF(LOG(P1_IndicatorData!H32)&lt;E$49,0,10-(E$50-LOG(P1_IndicatorData!H32))/(E$50-E$49)*10)),1)))</f>
        <v>8.6999999999999993</v>
      </c>
      <c r="F29" s="391">
        <f>IF(P1_IndicatorData!I32="No data","x",ROUND(IF(P1_IndicatorData!I32&gt;F$50,10,IF(P1_IndicatorData!I32&lt;F$49,0,10-(F$50-P1_IndicatorData!I32)/(F$50-F$49)*10)),1))</f>
        <v>9.1999999999999993</v>
      </c>
      <c r="G29" s="279">
        <f>IF(P1_IndicatorData!J32="No data","x",IF(P1_IndicatorData!J32=0,0,ROUND(IF(LOG(P1_IndicatorData!J32)&gt;G$50,10,IF(LOG(P1_IndicatorData!J32)&lt;G$49,0,10-(G$50-LOG(P1_IndicatorData!J32))/(G$50-G$49)*10)),1)))</f>
        <v>0</v>
      </c>
      <c r="H29" s="263">
        <f>IF(P1_IndicatorData!K32="No data","x",ROUND(IF(P1_IndicatorData!K32&gt;H$50,10,IF(P1_IndicatorData!K32&lt;H$49,0,10-(H$50-P1_IndicatorData!K32)/(H$50-H$49)*10)),1))</f>
        <v>0</v>
      </c>
      <c r="I29" s="279">
        <f>IF(P1_IndicatorData!L32="No data","x",IF(P1_IndicatorData!L32=0,0,ROUND(IF(LOG(P1_IndicatorData!L32)&gt;I$50,10,IF(LOG(P1_IndicatorData!L32)&lt;I$49,0,10-(I$50-LOG(P1_IndicatorData!L32))/(I$50-I$49)*10)),1)))</f>
        <v>7.3</v>
      </c>
      <c r="J29" s="263">
        <f>IF(P1_IndicatorData!M32="No data","x",ROUND(IF(P1_IndicatorData!M32&gt;J$50,10,IF(P1_IndicatorData!M32&lt;J$49,0,10-(J$50-P1_IndicatorData!M32)/(J$50-J$49)*10)),1))</f>
        <v>1.9</v>
      </c>
      <c r="K29" s="279">
        <f>IF(P1_IndicatorData!N32="No data","x",IF(P1_IndicatorData!N32=0,0,ROUND(IF(LOG(P1_IndicatorData!N32)&gt;K$50,10,IF(LOG(P1_IndicatorData!N32)&lt;K$49,0,10-(K$50-LOG(P1_IndicatorData!N32))/(K$50-K$49)*10)),1)))</f>
        <v>10</v>
      </c>
      <c r="L29" s="263">
        <f>IF(P1_IndicatorData!O32="No data","x",ROUND(IF(P1_IndicatorData!O32&gt;L$50,10,IF(P1_IndicatorData!O32&lt;L$49,0,10-(L$50-P1_IndicatorData!O32)/(L$50-L$49)*10)),1))</f>
        <v>10</v>
      </c>
      <c r="M29" s="279">
        <f>IF(P1_IndicatorData!P32="No data","x",IF(P1_IndicatorData!P32=0,0,ROUND(IF(LOG(P1_IndicatorData!P32)&gt;M$50,10,IF(LOG(P1_IndicatorData!P32)&lt;M$49,0,10-(M$50-LOG(P1_IndicatorData!P32))/(M$50-M$49)*10)),1)))</f>
        <v>8.5</v>
      </c>
      <c r="N29" s="263">
        <f>IF(P1_IndicatorData!Q32="No data","x",ROUND(IF(P1_IndicatorData!Q32&gt;N$50,10,IF(P1_IndicatorData!Q32&lt;N$49,0,10-(N$50-P1_IndicatorData!Q32)/(N$50-N$49)*10)),1))</f>
        <v>5.8</v>
      </c>
      <c r="O29" s="279">
        <f>IF(P1_IndicatorData!R32="No data","x",IF(P1_IndicatorData!R32=0,0,ROUND(IF(LOG(P1_IndicatorData!R32)&gt;O$50,10,IF(LOG(P1_IndicatorData!R32)&lt;O$49,0,10-(O$50-LOG(P1_IndicatorData!R32))/(O$50-O$49)*10)),1)))</f>
        <v>0</v>
      </c>
      <c r="P29" s="263">
        <f>IF(P1_IndicatorData!S32="No data","x",ROUND(IF(P1_IndicatorData!S32&gt;P$50,10,IF(P1_IndicatorData!S32&lt;P$49,0,10-(P$50-P1_IndicatorData!S32)/(P$50-P$49)*10)),1))</f>
        <v>0</v>
      </c>
      <c r="Q29" s="279">
        <f>IF(P1_IndicatorData!T32="No data","x",IF(P1_IndicatorData!T32=0,0,ROUND(IF(LOG(P1_IndicatorData!T32)&gt;Q$50,10,IF(LOG(P1_IndicatorData!T32)&lt;Q$49,0,10-(Q$50-LOG(P1_IndicatorData!T32))/(Q$50-Q$49)*10)),1)))</f>
        <v>8.5</v>
      </c>
      <c r="R29" s="263">
        <f>IF(P1_IndicatorData!U32="No data","x",ROUND(IF(P1_IndicatorData!U32&gt;R$50,10,IF(P1_IndicatorData!U32&lt;R$49,0,10-(R$50-P1_IndicatorData!U32)/(R$50-R$49)*10)),1))</f>
        <v>5.8</v>
      </c>
      <c r="S29" s="279">
        <f>IF(P1_IndicatorData!V32="No data","x",IF(P1_IndicatorData!V32=0,0,ROUND(IF(LOG(P1_IndicatorData!V32)&gt;S$50,10,IF(LOG(P1_IndicatorData!V32)&lt;S$49,0,10-(S$50-LOG(P1_IndicatorData!V32))/(S$50-S$49)*10)),1)))</f>
        <v>7.9</v>
      </c>
      <c r="T29" s="263">
        <f>IF(P1_IndicatorData!W32="No data","x",ROUND(IF(P1_IndicatorData!W32&gt;T$50,10,IF(P1_IndicatorData!W32&lt;T$49,0,10-(T$50-P1_IndicatorData!W32)/(T$50-T$49)*10)),1))</f>
        <v>5.2</v>
      </c>
      <c r="U29" s="279">
        <f>IF(P1_IndicatorData!X32="No data","x",IF(P1_IndicatorData!X32=0,0,ROUND(IF(LOG(P1_IndicatorData!X32)&gt;U$50,10,IF(LOG(P1_IndicatorData!X32)&lt;U$49,0,10-(U$50-LOG(P1_IndicatorData!X32))/(U$50-U$49)*10)),1)))</f>
        <v>8.1</v>
      </c>
      <c r="V29" s="263">
        <f>IF(P1_IndicatorData!Y32="No data","x",ROUND(IF(P1_IndicatorData!Y32&gt;V$50,10,IF(P1_IndicatorData!Y32&lt;V$49,0,10-(V$50-P1_IndicatorData!Y32)/(V$50-V$49)*10)),1))</f>
        <v>6.8</v>
      </c>
      <c r="W29" s="279">
        <f>IF(P1_IndicatorData!Z32="No data","x",IF(P1_IndicatorData!Z32=0,0,ROUND(IF(LOG(P1_IndicatorData!Z32)&gt;W$50,10,IF(LOG(P1_IndicatorData!Z32)&lt;W$49,0,10-(W$50-LOG(P1_IndicatorData!Z32))/(W$50-W$49)*10)),1)))</f>
        <v>0</v>
      </c>
      <c r="X29" s="263">
        <f>IF(P1_IndicatorData!AA32="No data","x",ROUND(IF(P1_IndicatorData!AA32&gt;X$50,10,IF(P1_IndicatorData!AA32&lt;X$49,0,10-(X$50-P1_IndicatorData!AA32)/(X$50-X$49)*10)),1))</f>
        <v>0</v>
      </c>
      <c r="Y29" s="285">
        <f t="shared" si="11"/>
        <v>8.5</v>
      </c>
      <c r="Z29" s="285">
        <f t="shared" si="0"/>
        <v>9</v>
      </c>
      <c r="AA29" s="284">
        <f t="shared" si="12"/>
        <v>0</v>
      </c>
      <c r="AB29" s="284">
        <f t="shared" si="1"/>
        <v>5.2</v>
      </c>
      <c r="AC29" s="285">
        <f t="shared" si="13"/>
        <v>3</v>
      </c>
      <c r="AD29" s="285">
        <f t="shared" si="2"/>
        <v>10</v>
      </c>
      <c r="AE29" s="284">
        <f t="shared" si="3"/>
        <v>7.4</v>
      </c>
      <c r="AF29" s="286">
        <f t="shared" si="14"/>
        <v>0</v>
      </c>
      <c r="AG29" s="286">
        <f t="shared" si="4"/>
        <v>7.4</v>
      </c>
      <c r="AH29" s="286">
        <f t="shared" si="5"/>
        <v>6.8</v>
      </c>
      <c r="AI29" s="284">
        <f t="shared" si="15"/>
        <v>5.5</v>
      </c>
      <c r="AJ29" s="285">
        <f t="shared" si="16"/>
        <v>6.5</v>
      </c>
      <c r="AK29" s="286">
        <f t="shared" si="6"/>
        <v>4.0999999999999996</v>
      </c>
      <c r="AL29" s="286">
        <f t="shared" si="7"/>
        <v>3.4</v>
      </c>
      <c r="AM29" s="284">
        <f t="shared" si="8"/>
        <v>3.8</v>
      </c>
      <c r="AN29" s="284">
        <f>IF(P1_IndicatorData!AB32="No data","x",ROUND(IF(P1_IndicatorData!AB32&gt;AN$50,0,IF(P1_IndicatorData!AB32&lt;AN$49,10,(AN$50-P1_IndicatorData!AB32)/(AN$50-AN$49)*10)),1))</f>
        <v>5.7</v>
      </c>
      <c r="AO29" s="285">
        <f t="shared" si="9"/>
        <v>4.8</v>
      </c>
      <c r="AP29" s="285">
        <f>IF(P1_IndicatorData!AC32="No data","x",ROUND(IF(P1_IndicatorData!AC32&gt;AP$50,10,IF(P1_IndicatorData!AC32&lt;AP$49,0,10-(AP$50-P1_IndicatorData!AC32)/(AP$50-AP$49)*10)),1))</f>
        <v>4.4000000000000004</v>
      </c>
      <c r="AQ29" s="288">
        <f t="shared" si="10"/>
        <v>7.4</v>
      </c>
    </row>
    <row r="30" spans="1:43">
      <c r="A30" s="182" t="s">
        <v>120</v>
      </c>
      <c r="B30" s="182" t="s">
        <v>121</v>
      </c>
      <c r="C30" s="390">
        <f>IF(P1_IndicatorData!F33="No data","x",IF(P1_IndicatorData!F33=0,0,ROUND(IF(LOG(P1_IndicatorData!F33)&gt;C$50,10,IF(LOG(P1_IndicatorData!F33)&lt;C$49,0,10-(C$50-LOG(P1_IndicatorData!F33))/(C$50-C$49)*10)),1)))</f>
        <v>0</v>
      </c>
      <c r="D30" s="390">
        <f>IF(P1_IndicatorData!G33="No data","x",ROUND(IF(P1_IndicatorData!G33&gt;D$50,10,IF(P1_IndicatorData!G33&lt;D$49,0,10-(D$50-P1_IndicatorData!G33)/(D$50-D$49)*10)),1))</f>
        <v>0</v>
      </c>
      <c r="E30" s="390">
        <f>IF(P1_IndicatorData!H33="No data","x",IF(P1_IndicatorData!H33=0,0,ROUND(IF(LOG(P1_IndicatorData!H33)&gt;E$50,10,IF(LOG(P1_IndicatorData!H33)&lt;E$49,0,10-(E$50-LOG(P1_IndicatorData!H33))/(E$50-E$49)*10)),1)))</f>
        <v>8.5</v>
      </c>
      <c r="F30" s="391">
        <f>IF(P1_IndicatorData!I33="No data","x",ROUND(IF(P1_IndicatorData!I33&gt;F$50,10,IF(P1_IndicatorData!I33&lt;F$49,0,10-(F$50-P1_IndicatorData!I33)/(F$50-F$49)*10)),1))</f>
        <v>8.4</v>
      </c>
      <c r="G30" s="279">
        <f>IF(P1_IndicatorData!J33="No data","x",IF(P1_IndicatorData!J33=0,0,ROUND(IF(LOG(P1_IndicatorData!J33)&gt;G$50,10,IF(LOG(P1_IndicatorData!J33)&lt;G$49,0,10-(G$50-LOG(P1_IndicatorData!J33))/(G$50-G$49)*10)),1)))</f>
        <v>8.1</v>
      </c>
      <c r="H30" s="263">
        <f>IF(P1_IndicatorData!K33="No data","x",ROUND(IF(P1_IndicatorData!K33&gt;H$50,10,IF(P1_IndicatorData!K33&lt;H$49,0,10-(H$50-P1_IndicatorData!K33)/(H$50-H$49)*10)),1))</f>
        <v>10</v>
      </c>
      <c r="I30" s="279">
        <f>IF(P1_IndicatorData!L33="No data","x",IF(P1_IndicatorData!L33=0,0,ROUND(IF(LOG(P1_IndicatorData!L33)&gt;I$50,10,IF(LOG(P1_IndicatorData!L33)&lt;I$49,0,10-(I$50-LOG(P1_IndicatorData!L33))/(I$50-I$49)*10)),1)))</f>
        <v>0</v>
      </c>
      <c r="J30" s="263">
        <f>IF(P1_IndicatorData!M33="No data","x",ROUND(IF(P1_IndicatorData!M33&gt;J$50,10,IF(P1_IndicatorData!M33&lt;J$49,0,10-(J$50-P1_IndicatorData!M33)/(J$50-J$49)*10)),1))</f>
        <v>0</v>
      </c>
      <c r="K30" s="279">
        <f>IF(P1_IndicatorData!N33="No data","x",IF(P1_IndicatorData!N33=0,0,ROUND(IF(LOG(P1_IndicatorData!N33)&gt;K$50,10,IF(LOG(P1_IndicatorData!N33)&lt;K$49,0,10-(K$50-LOG(P1_IndicatorData!N33))/(K$50-K$49)*10)),1)))</f>
        <v>5.5</v>
      </c>
      <c r="L30" s="263">
        <f>IF(P1_IndicatorData!O33="No data","x",ROUND(IF(P1_IndicatorData!O33&gt;L$50,10,IF(P1_IndicatorData!O33&lt;L$49,0,10-(L$50-P1_IndicatorData!O33)/(L$50-L$49)*10)),1))</f>
        <v>0.5</v>
      </c>
      <c r="M30" s="279">
        <f>IF(P1_IndicatorData!P33="No data","x",IF(P1_IndicatorData!P33=0,0,ROUND(IF(LOG(P1_IndicatorData!P33)&gt;M$50,10,IF(LOG(P1_IndicatorData!P33)&lt;M$49,0,10-(M$50-LOG(P1_IndicatorData!P33))/(M$50-M$49)*10)),1)))</f>
        <v>0</v>
      </c>
      <c r="N30" s="263">
        <f>IF(P1_IndicatorData!Q33="No data","x",ROUND(IF(P1_IndicatorData!Q33&gt;N$50,10,IF(P1_IndicatorData!Q33&lt;N$49,0,10-(N$50-P1_IndicatorData!Q33)/(N$50-N$49)*10)),1))</f>
        <v>0</v>
      </c>
      <c r="O30" s="279">
        <f>IF(P1_IndicatorData!R33="No data","x",IF(P1_IndicatorData!R33=0,0,ROUND(IF(LOG(P1_IndicatorData!R33)&gt;O$50,10,IF(LOG(P1_IndicatorData!R33)&lt;O$49,0,10-(O$50-LOG(P1_IndicatorData!R33))/(O$50-O$49)*10)),1)))</f>
        <v>0</v>
      </c>
      <c r="P30" s="263">
        <f>IF(P1_IndicatorData!S33="No data","x",ROUND(IF(P1_IndicatorData!S33&gt;P$50,10,IF(P1_IndicatorData!S33&lt;P$49,0,10-(P$50-P1_IndicatorData!S33)/(P$50-P$49)*10)),1))</f>
        <v>0</v>
      </c>
      <c r="Q30" s="279">
        <f>IF(P1_IndicatorData!T33="No data","x",IF(P1_IndicatorData!T33=0,0,ROUND(IF(LOG(P1_IndicatorData!T33)&gt;Q$50,10,IF(LOG(P1_IndicatorData!T33)&lt;Q$49,0,10-(Q$50-LOG(P1_IndicatorData!T33))/(Q$50-Q$49)*10)),1)))</f>
        <v>6.7</v>
      </c>
      <c r="R30" s="263">
        <f>IF(P1_IndicatorData!U33="No data","x",ROUND(IF(P1_IndicatorData!U33&gt;R$50,10,IF(P1_IndicatorData!U33&lt;R$49,0,10-(R$50-P1_IndicatorData!U33)/(R$50-R$49)*10)),1))</f>
        <v>1.2</v>
      </c>
      <c r="S30" s="279">
        <f>IF(P1_IndicatorData!V33="No data","x",IF(P1_IndicatorData!V33=0,0,ROUND(IF(LOG(P1_IndicatorData!V33)&gt;S$50,10,IF(LOG(P1_IndicatorData!V33)&lt;S$49,0,10-(S$50-LOG(P1_IndicatorData!V33))/(S$50-S$49)*10)),1)))</f>
        <v>5.7</v>
      </c>
      <c r="T30" s="263">
        <f>IF(P1_IndicatorData!W33="No data","x",ROUND(IF(P1_IndicatorData!W33&gt;T$50,10,IF(P1_IndicatorData!W33&lt;T$49,0,10-(T$50-P1_IndicatorData!W33)/(T$50-T$49)*10)),1))</f>
        <v>1.3</v>
      </c>
      <c r="U30" s="279">
        <f>IF(P1_IndicatorData!X33="No data","x",IF(P1_IndicatorData!X33=0,0,ROUND(IF(LOG(P1_IndicatorData!X33)&gt;U$50,10,IF(LOG(P1_IndicatorData!X33)&lt;U$49,0,10-(U$50-LOG(P1_IndicatorData!X33))/(U$50-U$49)*10)),1)))</f>
        <v>8.1</v>
      </c>
      <c r="V30" s="263">
        <f>IF(P1_IndicatorData!Y33="No data","x",ROUND(IF(P1_IndicatorData!Y33&gt;V$50,10,IF(P1_IndicatorData!Y33&lt;V$49,0,10-(V$50-P1_IndicatorData!Y33)/(V$50-V$49)*10)),1))</f>
        <v>10</v>
      </c>
      <c r="W30" s="279">
        <f>IF(P1_IndicatorData!Z33="No data","x",IF(P1_IndicatorData!Z33=0,0,ROUND(IF(LOG(P1_IndicatorData!Z33)&gt;W$50,10,IF(LOG(P1_IndicatorData!Z33)&lt;W$49,0,10-(W$50-LOG(P1_IndicatorData!Z33))/(W$50-W$49)*10)),1)))</f>
        <v>8.1</v>
      </c>
      <c r="X30" s="263">
        <f>IF(P1_IndicatorData!AA33="No data","x",ROUND(IF(P1_IndicatorData!AA33&gt;X$50,10,IF(P1_IndicatorData!AA33&lt;X$49,0,10-(X$50-P1_IndicatorData!AA33)/(X$50-X$49)*10)),1))</f>
        <v>6.6</v>
      </c>
      <c r="Y30" s="285">
        <f t="shared" si="11"/>
        <v>0</v>
      </c>
      <c r="Z30" s="285">
        <f t="shared" si="0"/>
        <v>8.5</v>
      </c>
      <c r="AA30" s="284">
        <f t="shared" si="12"/>
        <v>9.3000000000000007</v>
      </c>
      <c r="AB30" s="284">
        <f t="shared" si="1"/>
        <v>0</v>
      </c>
      <c r="AC30" s="285">
        <f t="shared" si="13"/>
        <v>6.6</v>
      </c>
      <c r="AD30" s="285">
        <f t="shared" si="2"/>
        <v>3.4</v>
      </c>
      <c r="AE30" s="284">
        <f t="shared" si="3"/>
        <v>0</v>
      </c>
      <c r="AF30" s="286">
        <f t="shared" si="14"/>
        <v>0</v>
      </c>
      <c r="AG30" s="286">
        <f t="shared" si="4"/>
        <v>4.5</v>
      </c>
      <c r="AH30" s="286">
        <f t="shared" si="5"/>
        <v>3.8</v>
      </c>
      <c r="AI30" s="284">
        <f t="shared" si="15"/>
        <v>3</v>
      </c>
      <c r="AJ30" s="285">
        <f t="shared" si="16"/>
        <v>1.6</v>
      </c>
      <c r="AK30" s="286">
        <f t="shared" si="6"/>
        <v>8.1</v>
      </c>
      <c r="AL30" s="286">
        <f t="shared" si="7"/>
        <v>8.3000000000000007</v>
      </c>
      <c r="AM30" s="284">
        <f t="shared" si="8"/>
        <v>8.1999999999999993</v>
      </c>
      <c r="AN30" s="284">
        <f>IF(P1_IndicatorData!AB33="No data","x",ROUND(IF(P1_IndicatorData!AB33&gt;AN$50,0,IF(P1_IndicatorData!AB33&lt;AN$49,10,(AN$50-P1_IndicatorData!AB33)/(AN$50-AN$49)*10)),1))</f>
        <v>8.3000000000000007</v>
      </c>
      <c r="AO30" s="285">
        <f t="shared" si="9"/>
        <v>8.3000000000000007</v>
      </c>
      <c r="AP30" s="285">
        <f>IF(P1_IndicatorData!AC33="No data","x",ROUND(IF(P1_IndicatorData!AC33&gt;AP$50,10,IF(P1_IndicatorData!AC33&lt;AP$49,0,10-(AP$50-P1_IndicatorData!AC33)/(AP$50-AP$49)*10)),1))</f>
        <v>1.2</v>
      </c>
      <c r="AQ30" s="288">
        <f t="shared" si="10"/>
        <v>5.2</v>
      </c>
    </row>
    <row r="31" spans="1:43">
      <c r="A31" s="182" t="s">
        <v>122</v>
      </c>
      <c r="B31" s="182" t="s">
        <v>123</v>
      </c>
      <c r="C31" s="390">
        <f>IF(P1_IndicatorData!F34="No data","x",IF(P1_IndicatorData!F34=0,0,ROUND(IF(LOG(P1_IndicatorData!F34)&gt;C$50,10,IF(LOG(P1_IndicatorData!F34)&lt;C$49,0,10-(C$50-LOG(P1_IndicatorData!F34))/(C$50-C$49)*10)),1)))</f>
        <v>10</v>
      </c>
      <c r="D31" s="390">
        <f>IF(P1_IndicatorData!G34="No data","x",ROUND(IF(P1_IndicatorData!G34&gt;D$50,10,IF(P1_IndicatorData!G34&lt;D$49,0,10-(D$50-P1_IndicatorData!G34)/(D$50-D$49)*10)),1))</f>
        <v>2.2999999999999998</v>
      </c>
      <c r="E31" s="390">
        <f>IF(P1_IndicatorData!H34="No data","x",IF(P1_IndicatorData!H34=0,0,ROUND(IF(LOG(P1_IndicatorData!H34)&gt;E$50,10,IF(LOG(P1_IndicatorData!H34)&lt;E$49,0,10-(E$50-LOG(P1_IndicatorData!H34))/(E$50-E$49)*10)),1)))</f>
        <v>10</v>
      </c>
      <c r="F31" s="391">
        <f>IF(P1_IndicatorData!I34="No data","x",ROUND(IF(P1_IndicatorData!I34&gt;F$50,10,IF(P1_IndicatorData!I34&lt;F$49,0,10-(F$50-P1_IndicatorData!I34)/(F$50-F$49)*10)),1))</f>
        <v>10</v>
      </c>
      <c r="G31" s="279">
        <f>IF(P1_IndicatorData!J34="No data","x",IF(P1_IndicatorData!J34=0,0,ROUND(IF(LOG(P1_IndicatorData!J34)&gt;G$50,10,IF(LOG(P1_IndicatorData!J34)&lt;G$49,0,10-(G$50-LOG(P1_IndicatorData!J34))/(G$50-G$49)*10)),1)))</f>
        <v>10</v>
      </c>
      <c r="H31" s="263">
        <f>IF(P1_IndicatorData!K34="No data","x",ROUND(IF(P1_IndicatorData!K34&gt;H$50,10,IF(P1_IndicatorData!K34&lt;H$49,0,10-(H$50-P1_IndicatorData!K34)/(H$50-H$49)*10)),1))</f>
        <v>10</v>
      </c>
      <c r="I31" s="279">
        <f>IF(P1_IndicatorData!L34="No data","x",IF(P1_IndicatorData!L34=0,0,ROUND(IF(LOG(P1_IndicatorData!L34)&gt;I$50,10,IF(LOG(P1_IndicatorData!L34)&lt;I$49,0,10-(I$50-LOG(P1_IndicatorData!L34))/(I$50-I$49)*10)),1)))</f>
        <v>0</v>
      </c>
      <c r="J31" s="263">
        <f>IF(P1_IndicatorData!M34="No data","x",ROUND(IF(P1_IndicatorData!M34&gt;J$50,10,IF(P1_IndicatorData!M34&lt;J$49,0,10-(J$50-P1_IndicatorData!M34)/(J$50-J$49)*10)),1))</f>
        <v>0</v>
      </c>
      <c r="K31" s="279">
        <f>IF(P1_IndicatorData!N34="No data","x",IF(P1_IndicatorData!N34=0,0,ROUND(IF(LOG(P1_IndicatorData!N34)&gt;K$50,10,IF(LOG(P1_IndicatorData!N34)&lt;K$49,0,10-(K$50-LOG(P1_IndicatorData!N34))/(K$50-K$49)*10)),1)))</f>
        <v>1</v>
      </c>
      <c r="L31" s="263">
        <f>IF(P1_IndicatorData!O34="No data","x",ROUND(IF(P1_IndicatorData!O34&gt;L$50,10,IF(P1_IndicatorData!O34&lt;L$49,0,10-(L$50-P1_IndicatorData!O34)/(L$50-L$49)*10)),1))</f>
        <v>0</v>
      </c>
      <c r="M31" s="279">
        <f>IF(P1_IndicatorData!P34="No data","x",IF(P1_IndicatorData!P34=0,0,ROUND(IF(LOG(P1_IndicatorData!P34)&gt;M$50,10,IF(LOG(P1_IndicatorData!P34)&lt;M$49,0,10-(M$50-LOG(P1_IndicatorData!P34))/(M$50-M$49)*10)),1)))</f>
        <v>0</v>
      </c>
      <c r="N31" s="263">
        <f>IF(P1_IndicatorData!Q34="No data","x",ROUND(IF(P1_IndicatorData!Q34&gt;N$50,10,IF(P1_IndicatorData!Q34&lt;N$49,0,10-(N$50-P1_IndicatorData!Q34)/(N$50-N$49)*10)),1))</f>
        <v>0</v>
      </c>
      <c r="O31" s="279">
        <f>IF(P1_IndicatorData!R34="No data","x",IF(P1_IndicatorData!R34=0,0,ROUND(IF(LOG(P1_IndicatorData!R34)&gt;O$50,10,IF(LOG(P1_IndicatorData!R34)&lt;O$49,0,10-(O$50-LOG(P1_IndicatorData!R34))/(O$50-O$49)*10)),1)))</f>
        <v>0</v>
      </c>
      <c r="P31" s="263">
        <f>IF(P1_IndicatorData!S34="No data","x",ROUND(IF(P1_IndicatorData!S34&gt;P$50,10,IF(P1_IndicatorData!S34&lt;P$49,0,10-(P$50-P1_IndicatorData!S34)/(P$50-P$49)*10)),1))</f>
        <v>0</v>
      </c>
      <c r="Q31" s="279">
        <f>IF(P1_IndicatorData!T34="No data","x",IF(P1_IndicatorData!T34=0,0,ROUND(IF(LOG(P1_IndicatorData!T34)&gt;Q$50,10,IF(LOG(P1_IndicatorData!T34)&lt;Q$49,0,10-(Q$50-LOG(P1_IndicatorData!T34))/(Q$50-Q$49)*10)),1)))</f>
        <v>9.5</v>
      </c>
      <c r="R31" s="263">
        <f>IF(P1_IndicatorData!U34="No data","x",ROUND(IF(P1_IndicatorData!U34&gt;R$50,10,IF(P1_IndicatorData!U34&lt;R$49,0,10-(R$50-P1_IndicatorData!U34)/(R$50-R$49)*10)),1))</f>
        <v>4.0999999999999996</v>
      </c>
      <c r="S31" s="279">
        <f>IF(P1_IndicatorData!V34="No data","x",IF(P1_IndicatorData!V34=0,0,ROUND(IF(LOG(P1_IndicatorData!V34)&gt;S$50,10,IF(LOG(P1_IndicatorData!V34)&lt;S$49,0,10-(S$50-LOG(P1_IndicatorData!V34))/(S$50-S$49)*10)),1)))</f>
        <v>1.6</v>
      </c>
      <c r="T31" s="263">
        <f>IF(P1_IndicatorData!W34="No data","x",ROUND(IF(P1_IndicatorData!W34&gt;T$50,10,IF(P1_IndicatorData!W34&lt;T$49,0,10-(T$50-P1_IndicatorData!W34)/(T$50-T$49)*10)),1))</f>
        <v>0</v>
      </c>
      <c r="U31" s="279">
        <f>IF(P1_IndicatorData!X34="No data","x",IF(P1_IndicatorData!X34=0,0,ROUND(IF(LOG(P1_IndicatorData!X34)&gt;U$50,10,IF(LOG(P1_IndicatorData!X34)&lt;U$49,0,10-(U$50-LOG(P1_IndicatorData!X34))/(U$50-U$49)*10)),1)))</f>
        <v>10</v>
      </c>
      <c r="V31" s="263">
        <f>IF(P1_IndicatorData!Y34="No data","x",ROUND(IF(P1_IndicatorData!Y34&gt;V$50,10,IF(P1_IndicatorData!Y34&lt;V$49,0,10-(V$50-P1_IndicatorData!Y34)/(V$50-V$49)*10)),1))</f>
        <v>10</v>
      </c>
      <c r="W31" s="279">
        <f>IF(P1_IndicatorData!Z34="No data","x",IF(P1_IndicatorData!Z34=0,0,ROUND(IF(LOG(P1_IndicatorData!Z34)&gt;W$50,10,IF(LOG(P1_IndicatorData!Z34)&lt;W$49,0,10-(W$50-LOG(P1_IndicatorData!Z34))/(W$50-W$49)*10)),1)))</f>
        <v>10</v>
      </c>
      <c r="X31" s="263">
        <f>IF(P1_IndicatorData!AA34="No data","x",ROUND(IF(P1_IndicatorData!AA34&gt;X$50,10,IF(P1_IndicatorData!AA34&lt;X$49,0,10-(X$50-P1_IndicatorData!AA34)/(X$50-X$49)*10)),1))</f>
        <v>10</v>
      </c>
      <c r="Y31" s="285">
        <f t="shared" si="11"/>
        <v>8</v>
      </c>
      <c r="Z31" s="285">
        <f t="shared" si="0"/>
        <v>10</v>
      </c>
      <c r="AA31" s="284">
        <f t="shared" si="12"/>
        <v>10</v>
      </c>
      <c r="AB31" s="284">
        <f t="shared" si="1"/>
        <v>0</v>
      </c>
      <c r="AC31" s="285">
        <f t="shared" si="13"/>
        <v>7.6</v>
      </c>
      <c r="AD31" s="285">
        <f t="shared" si="2"/>
        <v>0.5</v>
      </c>
      <c r="AE31" s="284">
        <f t="shared" si="3"/>
        <v>0</v>
      </c>
      <c r="AF31" s="286">
        <f t="shared" si="14"/>
        <v>0</v>
      </c>
      <c r="AG31" s="286">
        <f t="shared" si="4"/>
        <v>7.8</v>
      </c>
      <c r="AH31" s="286">
        <f t="shared" si="5"/>
        <v>0.8</v>
      </c>
      <c r="AI31" s="284">
        <f t="shared" si="15"/>
        <v>3.9</v>
      </c>
      <c r="AJ31" s="285">
        <f t="shared" si="16"/>
        <v>2.2000000000000002</v>
      </c>
      <c r="AK31" s="286">
        <f t="shared" si="6"/>
        <v>10</v>
      </c>
      <c r="AL31" s="286">
        <f t="shared" si="7"/>
        <v>10</v>
      </c>
      <c r="AM31" s="284">
        <f t="shared" si="8"/>
        <v>10</v>
      </c>
      <c r="AN31" s="284">
        <f>IF(P1_IndicatorData!AB34="No data","x",ROUND(IF(P1_IndicatorData!AB34&gt;AN$50,0,IF(P1_IndicatorData!AB34&lt;AN$49,10,(AN$50-P1_IndicatorData!AB34)/(AN$50-AN$49)*10)),1))</f>
        <v>1.8</v>
      </c>
      <c r="AO31" s="285">
        <f t="shared" si="9"/>
        <v>7.9</v>
      </c>
      <c r="AP31" s="285">
        <f>IF(P1_IndicatorData!AC34="No data","x",ROUND(IF(P1_IndicatorData!AC34&gt;AP$50,10,IF(P1_IndicatorData!AC34&lt;AP$49,0,10-(AP$50-P1_IndicatorData!AC34)/(AP$50-AP$49)*10)),1))</f>
        <v>10</v>
      </c>
      <c r="AQ31" s="288">
        <f t="shared" si="10"/>
        <v>7.8</v>
      </c>
    </row>
    <row r="32" spans="1:43">
      <c r="A32" s="182" t="s">
        <v>124</v>
      </c>
      <c r="B32" s="182" t="s">
        <v>125</v>
      </c>
      <c r="C32" s="390">
        <f>IF(P1_IndicatorData!F35="No data","x",IF(P1_IndicatorData!F35=0,0,ROUND(IF(LOG(P1_IndicatorData!F35)&gt;C$50,10,IF(LOG(P1_IndicatorData!F35)&lt;C$49,0,10-(C$50-LOG(P1_IndicatorData!F35))/(C$50-C$49)*10)),1)))</f>
        <v>10</v>
      </c>
      <c r="D32" s="390">
        <f>IF(P1_IndicatorData!G35="No data","x",ROUND(IF(P1_IndicatorData!G35&gt;D$50,10,IF(P1_IndicatorData!G35&lt;D$49,0,10-(D$50-P1_IndicatorData!G35)/(D$50-D$49)*10)),1))</f>
        <v>3.1</v>
      </c>
      <c r="E32" s="390">
        <f>IF(P1_IndicatorData!H35="No data","x",IF(P1_IndicatorData!H35=0,0,ROUND(IF(LOG(P1_IndicatorData!H35)&gt;E$50,10,IF(LOG(P1_IndicatorData!H35)&lt;E$49,0,10-(E$50-LOG(P1_IndicatorData!H35))/(E$50-E$49)*10)),1)))</f>
        <v>3.9</v>
      </c>
      <c r="F32" s="391">
        <f>IF(P1_IndicatorData!I35="No data","x",ROUND(IF(P1_IndicatorData!I35&gt;F$50,10,IF(P1_IndicatorData!I35&lt;F$49,0,10-(F$50-P1_IndicatorData!I35)/(F$50-F$49)*10)),1))</f>
        <v>0.2</v>
      </c>
      <c r="G32" s="279">
        <f>IF(P1_IndicatorData!J35="No data","x",IF(P1_IndicatorData!J35=0,0,ROUND(IF(LOG(P1_IndicatorData!J35)&gt;G$50,10,IF(LOG(P1_IndicatorData!J35)&lt;G$49,0,10-(G$50-LOG(P1_IndicatorData!J35))/(G$50-G$49)*10)),1)))</f>
        <v>9.6999999999999993</v>
      </c>
      <c r="H32" s="263">
        <f>IF(P1_IndicatorData!K35="No data","x",ROUND(IF(P1_IndicatorData!K35&gt;H$50,10,IF(P1_IndicatorData!K35&lt;H$49,0,10-(H$50-P1_IndicatorData!K35)/(H$50-H$49)*10)),1))</f>
        <v>9.1999999999999993</v>
      </c>
      <c r="I32" s="279">
        <f>IF(P1_IndicatorData!L35="No data","x",IF(P1_IndicatorData!L35=0,0,ROUND(IF(LOG(P1_IndicatorData!L35)&gt;I$50,10,IF(LOG(P1_IndicatorData!L35)&lt;I$49,0,10-(I$50-LOG(P1_IndicatorData!L35))/(I$50-I$49)*10)),1)))</f>
        <v>0</v>
      </c>
      <c r="J32" s="263">
        <f>IF(P1_IndicatorData!M35="No data","x",ROUND(IF(P1_IndicatorData!M35&gt;J$50,10,IF(P1_IndicatorData!M35&lt;J$49,0,10-(J$50-P1_IndicatorData!M35)/(J$50-J$49)*10)),1))</f>
        <v>0</v>
      </c>
      <c r="K32" s="279">
        <f>IF(P1_IndicatorData!N35="No data","x",IF(P1_IndicatorData!N35=0,0,ROUND(IF(LOG(P1_IndicatorData!N35)&gt;K$50,10,IF(LOG(P1_IndicatorData!N35)&lt;K$49,0,10-(K$50-LOG(P1_IndicatorData!N35))/(K$50-K$49)*10)),1)))</f>
        <v>10</v>
      </c>
      <c r="L32" s="263">
        <f>IF(P1_IndicatorData!O35="No data","x",ROUND(IF(P1_IndicatorData!O35&gt;L$50,10,IF(P1_IndicatorData!O35&lt;L$49,0,10-(L$50-P1_IndicatorData!O35)/(L$50-L$49)*10)),1))</f>
        <v>10</v>
      </c>
      <c r="M32" s="279">
        <f>IF(P1_IndicatorData!P35="No data","x",IF(P1_IndicatorData!P35=0,0,ROUND(IF(LOG(P1_IndicatorData!P35)&gt;M$50,10,IF(LOG(P1_IndicatorData!P35)&lt;M$49,0,10-(M$50-LOG(P1_IndicatorData!P35))/(M$50-M$49)*10)),1)))</f>
        <v>0</v>
      </c>
      <c r="N32" s="263">
        <f>IF(P1_IndicatorData!Q35="No data","x",ROUND(IF(P1_IndicatorData!Q35&gt;N$50,10,IF(P1_IndicatorData!Q35&lt;N$49,0,10-(N$50-P1_IndicatorData!Q35)/(N$50-N$49)*10)),1))</f>
        <v>0</v>
      </c>
      <c r="O32" s="279">
        <f>IF(P1_IndicatorData!R35="No data","x",IF(P1_IndicatorData!R35=0,0,ROUND(IF(LOG(P1_IndicatorData!R35)&gt;O$50,10,IF(LOG(P1_IndicatorData!R35)&lt;O$49,0,10-(O$50-LOG(P1_IndicatorData!R35))/(O$50-O$49)*10)),1)))</f>
        <v>0</v>
      </c>
      <c r="P32" s="263">
        <f>IF(P1_IndicatorData!S35="No data","x",ROUND(IF(P1_IndicatorData!S35&gt;P$50,10,IF(P1_IndicatorData!S35&lt;P$49,0,10-(P$50-P1_IndicatorData!S35)/(P$50-P$49)*10)),1))</f>
        <v>0</v>
      </c>
      <c r="Q32" s="279">
        <f>IF(P1_IndicatorData!T35="No data","x",IF(P1_IndicatorData!T35=0,0,ROUND(IF(LOG(P1_IndicatorData!T35)&gt;Q$50,10,IF(LOG(P1_IndicatorData!T35)&lt;Q$49,0,10-(Q$50-LOG(P1_IndicatorData!T35))/(Q$50-Q$49)*10)),1)))</f>
        <v>0.6</v>
      </c>
      <c r="R32" s="263">
        <f>IF(P1_IndicatorData!U35="No data","x",ROUND(IF(P1_IndicatorData!U35&gt;R$50,10,IF(P1_IndicatorData!U35&lt;R$49,0,10-(R$50-P1_IndicatorData!U35)/(R$50-R$49)*10)),1))</f>
        <v>0</v>
      </c>
      <c r="S32" s="279">
        <f>IF(P1_IndicatorData!V35="No data","x",IF(P1_IndicatorData!V35=0,0,ROUND(IF(LOG(P1_IndicatorData!V35)&gt;S$50,10,IF(LOG(P1_IndicatorData!V35)&lt;S$49,0,10-(S$50-LOG(P1_IndicatorData!V35))/(S$50-S$49)*10)),1)))</f>
        <v>0</v>
      </c>
      <c r="T32" s="263">
        <f>IF(P1_IndicatorData!W35="No data","x",ROUND(IF(P1_IndicatorData!W35&gt;T$50,10,IF(P1_IndicatorData!W35&lt;T$49,0,10-(T$50-P1_IndicatorData!W35)/(T$50-T$49)*10)),1))</f>
        <v>0</v>
      </c>
      <c r="U32" s="279">
        <f>IF(P1_IndicatorData!X35="No data","x",IF(P1_IndicatorData!X35=0,0,ROUND(IF(LOG(P1_IndicatorData!X35)&gt;U$50,10,IF(LOG(P1_IndicatorData!X35)&lt;U$49,0,10-(U$50-LOG(P1_IndicatorData!X35))/(U$50-U$49)*10)),1)))</f>
        <v>9.9</v>
      </c>
      <c r="V32" s="263">
        <f>IF(P1_IndicatorData!Y35="No data","x",ROUND(IF(P1_IndicatorData!Y35&gt;V$50,10,IF(P1_IndicatorData!Y35&lt;V$49,0,10-(V$50-P1_IndicatorData!Y35)/(V$50-V$49)*10)),1))</f>
        <v>10</v>
      </c>
      <c r="W32" s="279">
        <f>IF(P1_IndicatorData!Z35="No data","x",IF(P1_IndicatorData!Z35=0,0,ROUND(IF(LOG(P1_IndicatorData!Z35)&gt;W$50,10,IF(LOG(P1_IndicatorData!Z35)&lt;W$49,0,10-(W$50-LOG(P1_IndicatorData!Z35))/(W$50-W$49)*10)),1)))</f>
        <v>9.9</v>
      </c>
      <c r="X32" s="263">
        <f>IF(P1_IndicatorData!AA35="No data","x",ROUND(IF(P1_IndicatorData!AA35&gt;X$50,10,IF(P1_IndicatorData!AA35&lt;X$49,0,10-(X$50-P1_IndicatorData!AA35)/(X$50-X$49)*10)),1))</f>
        <v>9.8000000000000007</v>
      </c>
      <c r="Y32" s="285">
        <f t="shared" si="11"/>
        <v>8.1</v>
      </c>
      <c r="Z32" s="285">
        <f t="shared" si="0"/>
        <v>2.2000000000000002</v>
      </c>
      <c r="AA32" s="284">
        <f t="shared" si="12"/>
        <v>9.5</v>
      </c>
      <c r="AB32" s="284">
        <f t="shared" si="1"/>
        <v>0</v>
      </c>
      <c r="AC32" s="285">
        <f t="shared" si="13"/>
        <v>6.9</v>
      </c>
      <c r="AD32" s="285">
        <f t="shared" si="2"/>
        <v>10</v>
      </c>
      <c r="AE32" s="284">
        <f t="shared" si="3"/>
        <v>0</v>
      </c>
      <c r="AF32" s="286">
        <f t="shared" si="14"/>
        <v>0</v>
      </c>
      <c r="AG32" s="286">
        <f t="shared" si="4"/>
        <v>0.3</v>
      </c>
      <c r="AH32" s="286">
        <f t="shared" si="5"/>
        <v>0</v>
      </c>
      <c r="AI32" s="284">
        <f t="shared" si="15"/>
        <v>0.1</v>
      </c>
      <c r="AJ32" s="285">
        <f t="shared" si="16"/>
        <v>0.1</v>
      </c>
      <c r="AK32" s="286">
        <f t="shared" si="6"/>
        <v>9.9</v>
      </c>
      <c r="AL32" s="286">
        <f t="shared" si="7"/>
        <v>9.9</v>
      </c>
      <c r="AM32" s="284">
        <f t="shared" si="8"/>
        <v>9.9</v>
      </c>
      <c r="AN32" s="284">
        <f>IF(P1_IndicatorData!AB35="No data","x",ROUND(IF(P1_IndicatorData!AB35&gt;AN$50,0,IF(P1_IndicatorData!AB35&lt;AN$49,10,(AN$50-P1_IndicatorData!AB35)/(AN$50-AN$49)*10)),1))</f>
        <v>7.2</v>
      </c>
      <c r="AO32" s="285">
        <f t="shared" si="9"/>
        <v>8.9</v>
      </c>
      <c r="AP32" s="285">
        <f>IF(P1_IndicatorData!AC35="No data","x",ROUND(IF(P1_IndicatorData!AC35&gt;AP$50,10,IF(P1_IndicatorData!AC35&lt;AP$49,0,10-(AP$50-P1_IndicatorData!AC35)/(AP$50-AP$49)*10)),1))</f>
        <v>4.8</v>
      </c>
      <c r="AQ32" s="288">
        <f t="shared" si="10"/>
        <v>7</v>
      </c>
    </row>
    <row r="33" spans="1:43">
      <c r="A33" s="182" t="s">
        <v>126</v>
      </c>
      <c r="B33" s="182" t="s">
        <v>127</v>
      </c>
      <c r="C33" s="390">
        <f>IF(P1_IndicatorData!F36="No data","x",IF(P1_IndicatorData!F36=0,0,ROUND(IF(LOG(P1_IndicatorData!F36)&gt;C$50,10,IF(LOG(P1_IndicatorData!F36)&lt;C$49,0,10-(C$50-LOG(P1_IndicatorData!F36))/(C$50-C$49)*10)),1)))</f>
        <v>0</v>
      </c>
      <c r="D33" s="390">
        <f>IF(P1_IndicatorData!G36="No data","x",ROUND(IF(P1_IndicatorData!G36&gt;D$50,10,IF(P1_IndicatorData!G36&lt;D$49,0,10-(D$50-P1_IndicatorData!G36)/(D$50-D$49)*10)),1))</f>
        <v>0</v>
      </c>
      <c r="E33" s="390">
        <f>IF(P1_IndicatorData!H36="No data","x",IF(P1_IndicatorData!H36=0,0,ROUND(IF(LOG(P1_IndicatorData!H36)&gt;E$50,10,IF(LOG(P1_IndicatorData!H36)&lt;E$49,0,10-(E$50-LOG(P1_IndicatorData!H36))/(E$50-E$49)*10)),1)))</f>
        <v>0</v>
      </c>
      <c r="F33" s="391">
        <f>IF(P1_IndicatorData!I36="No data","x",ROUND(IF(P1_IndicatorData!I36&gt;F$50,10,IF(P1_IndicatorData!I36&lt;F$49,0,10-(F$50-P1_IndicatorData!I36)/(F$50-F$49)*10)),1))</f>
        <v>0</v>
      </c>
      <c r="G33" s="279">
        <f>IF(P1_IndicatorData!J36="No data","x",IF(P1_IndicatorData!J36=0,0,ROUND(IF(LOG(P1_IndicatorData!J36)&gt;G$50,10,IF(LOG(P1_IndicatorData!J36)&lt;G$49,0,10-(G$50-LOG(P1_IndicatorData!J36))/(G$50-G$49)*10)),1)))</f>
        <v>7.6</v>
      </c>
      <c r="H33" s="263">
        <f>IF(P1_IndicatorData!K36="No data","x",ROUND(IF(P1_IndicatorData!K36&gt;H$50,10,IF(P1_IndicatorData!K36&lt;H$49,0,10-(H$50-P1_IndicatorData!K36)/(H$50-H$49)*10)),1))</f>
        <v>8.1</v>
      </c>
      <c r="I33" s="279">
        <f>IF(P1_IndicatorData!L36="No data","x",IF(P1_IndicatorData!L36=0,0,ROUND(IF(LOG(P1_IndicatorData!L36)&gt;I$50,10,IF(LOG(P1_IndicatorData!L36)&lt;I$49,0,10-(I$50-LOG(P1_IndicatorData!L36))/(I$50-I$49)*10)),1)))</f>
        <v>0</v>
      </c>
      <c r="J33" s="263">
        <f>IF(P1_IndicatorData!M36="No data","x",ROUND(IF(P1_IndicatorData!M36&gt;J$50,10,IF(P1_IndicatorData!M36&lt;J$49,0,10-(J$50-P1_IndicatorData!M36)/(J$50-J$49)*10)),1))</f>
        <v>0</v>
      </c>
      <c r="K33" s="279">
        <f>IF(P1_IndicatorData!N36="No data","x",IF(P1_IndicatorData!N36=0,0,ROUND(IF(LOG(P1_IndicatorData!N36)&gt;K$50,10,IF(LOG(P1_IndicatorData!N36)&lt;K$49,0,10-(K$50-LOG(P1_IndicatorData!N36))/(K$50-K$49)*10)),1)))</f>
        <v>5.0999999999999996</v>
      </c>
      <c r="L33" s="263">
        <f>IF(P1_IndicatorData!O36="No data","x",ROUND(IF(P1_IndicatorData!O36&gt;L$50,10,IF(P1_IndicatorData!O36&lt;L$49,0,10-(L$50-P1_IndicatorData!O36)/(L$50-L$49)*10)),1))</f>
        <v>0.4</v>
      </c>
      <c r="M33" s="279">
        <f>IF(P1_IndicatorData!P36="No data","x",IF(P1_IndicatorData!P36=0,0,ROUND(IF(LOG(P1_IndicatorData!P36)&gt;M$50,10,IF(LOG(P1_IndicatorData!P36)&lt;M$49,0,10-(M$50-LOG(P1_IndicatorData!P36))/(M$50-M$49)*10)),1)))</f>
        <v>6.5</v>
      </c>
      <c r="N33" s="263">
        <f>IF(P1_IndicatorData!Q36="No data","x",ROUND(IF(P1_IndicatorData!Q36&gt;N$50,10,IF(P1_IndicatorData!Q36&lt;N$49,0,10-(N$50-P1_IndicatorData!Q36)/(N$50-N$49)*10)),1))</f>
        <v>0.9</v>
      </c>
      <c r="O33" s="279">
        <f>IF(P1_IndicatorData!R36="No data","x",IF(P1_IndicatorData!R36=0,0,ROUND(IF(LOG(P1_IndicatorData!R36)&gt;O$50,10,IF(LOG(P1_IndicatorData!R36)&lt;O$49,0,10-(O$50-LOG(P1_IndicatorData!R36))/(O$50-O$49)*10)),1)))</f>
        <v>5.6</v>
      </c>
      <c r="P33" s="263">
        <f>IF(P1_IndicatorData!S36="No data","x",ROUND(IF(P1_IndicatorData!S36&gt;P$50,10,IF(P1_IndicatorData!S36&lt;P$49,0,10-(P$50-P1_IndicatorData!S36)/(P$50-P$49)*10)),1))</f>
        <v>0.4</v>
      </c>
      <c r="Q33" s="279">
        <f>IF(P1_IndicatorData!T36="No data","x",IF(P1_IndicatorData!T36=0,0,ROUND(IF(LOG(P1_IndicatorData!T36)&gt;Q$50,10,IF(LOG(P1_IndicatorData!T36)&lt;Q$49,0,10-(Q$50-LOG(P1_IndicatorData!T36))/(Q$50-Q$49)*10)),1)))</f>
        <v>6.5</v>
      </c>
      <c r="R33" s="263">
        <f>IF(P1_IndicatorData!U36="No data","x",ROUND(IF(P1_IndicatorData!U36&gt;R$50,10,IF(P1_IndicatorData!U36&lt;R$49,0,10-(R$50-P1_IndicatorData!U36)/(R$50-R$49)*10)),1))</f>
        <v>1</v>
      </c>
      <c r="S33" s="279">
        <f>IF(P1_IndicatorData!V36="No data","x",IF(P1_IndicatorData!V36=0,0,ROUND(IF(LOG(P1_IndicatorData!V36)&gt;S$50,10,IF(LOG(P1_IndicatorData!V36)&lt;S$49,0,10-(S$50-LOG(P1_IndicatorData!V36))/(S$50-S$49)*10)),1)))</f>
        <v>7.4</v>
      </c>
      <c r="T33" s="263">
        <f>IF(P1_IndicatorData!W36="No data","x",ROUND(IF(P1_IndicatorData!W36&gt;T$50,10,IF(P1_IndicatorData!W36&lt;T$49,0,10-(T$50-P1_IndicatorData!W36)/(T$50-T$49)*10)),1))</f>
        <v>4</v>
      </c>
      <c r="U33" s="279">
        <f>IF(P1_IndicatorData!X36="No data","x",IF(P1_IndicatorData!X36=0,0,ROUND(IF(LOG(P1_IndicatorData!X36)&gt;U$50,10,IF(LOG(P1_IndicatorData!X36)&lt;U$49,0,10-(U$50-LOG(P1_IndicatorData!X36))/(U$50-U$49)*10)),1)))</f>
        <v>8.1</v>
      </c>
      <c r="V33" s="263">
        <f>IF(P1_IndicatorData!Y36="No data","x",ROUND(IF(P1_IndicatorData!Y36&gt;V$50,10,IF(P1_IndicatorData!Y36&lt;V$49,0,10-(V$50-P1_IndicatorData!Y36)/(V$50-V$49)*10)),1))</f>
        <v>10</v>
      </c>
      <c r="W33" s="279">
        <f>IF(P1_IndicatorData!Z36="No data","x",IF(P1_IndicatorData!Z36=0,0,ROUND(IF(LOG(P1_IndicatorData!Z36)&gt;W$50,10,IF(LOG(P1_IndicatorData!Z36)&lt;W$49,0,10-(W$50-LOG(P1_IndicatorData!Z36))/(W$50-W$49)*10)),1)))</f>
        <v>8.6999999999999993</v>
      </c>
      <c r="X33" s="263">
        <f>IF(P1_IndicatorData!AA36="No data","x",ROUND(IF(P1_IndicatorData!AA36&gt;X$50,10,IF(P1_IndicatorData!AA36&lt;X$49,0,10-(X$50-P1_IndicatorData!AA36)/(X$50-X$49)*10)),1))</f>
        <v>10</v>
      </c>
      <c r="Y33" s="285">
        <f t="shared" si="11"/>
        <v>0</v>
      </c>
      <c r="Z33" s="285">
        <f t="shared" si="0"/>
        <v>0</v>
      </c>
      <c r="AA33" s="284">
        <f t="shared" si="12"/>
        <v>7.9</v>
      </c>
      <c r="AB33" s="284">
        <f t="shared" si="1"/>
        <v>0</v>
      </c>
      <c r="AC33" s="285">
        <f t="shared" si="13"/>
        <v>5.0999999999999996</v>
      </c>
      <c r="AD33" s="285">
        <f t="shared" si="2"/>
        <v>3.1</v>
      </c>
      <c r="AE33" s="284">
        <f t="shared" si="3"/>
        <v>4.2</v>
      </c>
      <c r="AF33" s="286">
        <f t="shared" si="14"/>
        <v>3.4</v>
      </c>
      <c r="AG33" s="286">
        <f t="shared" si="4"/>
        <v>4.3</v>
      </c>
      <c r="AH33" s="286">
        <f t="shared" si="5"/>
        <v>6</v>
      </c>
      <c r="AI33" s="284">
        <f t="shared" si="15"/>
        <v>4.7</v>
      </c>
      <c r="AJ33" s="285">
        <f t="shared" si="16"/>
        <v>4.5</v>
      </c>
      <c r="AK33" s="286">
        <f t="shared" si="6"/>
        <v>8.4</v>
      </c>
      <c r="AL33" s="286">
        <f t="shared" si="7"/>
        <v>10</v>
      </c>
      <c r="AM33" s="284">
        <f t="shared" si="8"/>
        <v>9.4</v>
      </c>
      <c r="AN33" s="284">
        <f>IF(P1_IndicatorData!AB36="No data","x",ROUND(IF(P1_IndicatorData!AB36&gt;AN$50,0,IF(P1_IndicatorData!AB36&lt;AN$49,10,(AN$50-P1_IndicatorData!AB36)/(AN$50-AN$49)*10)),1))</f>
        <v>9</v>
      </c>
      <c r="AO33" s="285">
        <f t="shared" si="9"/>
        <v>9.1999999999999993</v>
      </c>
      <c r="AP33" s="285">
        <f>IF(P1_IndicatorData!AC36="No data","x",ROUND(IF(P1_IndicatorData!AC36&gt;AP$50,10,IF(P1_IndicatorData!AC36&lt;AP$49,0,10-(AP$50-P1_IndicatorData!AC36)/(AP$50-AP$49)*10)),1))</f>
        <v>0.4</v>
      </c>
      <c r="AQ33" s="288">
        <f t="shared" si="10"/>
        <v>4.0999999999999996</v>
      </c>
    </row>
    <row r="34" spans="1:43">
      <c r="A34" s="182" t="s">
        <v>128</v>
      </c>
      <c r="B34" s="182" t="s">
        <v>129</v>
      </c>
      <c r="C34" s="390">
        <f>IF(P1_IndicatorData!F37="No data","x",IF(P1_IndicatorData!F37=0,0,ROUND(IF(LOG(P1_IndicatorData!F37)&gt;C$50,10,IF(LOG(P1_IndicatorData!F37)&lt;C$49,0,10-(C$50-LOG(P1_IndicatorData!F37))/(C$50-C$49)*10)),1)))</f>
        <v>10</v>
      </c>
      <c r="D34" s="390">
        <f>IF(P1_IndicatorData!G37="No data","x",ROUND(IF(P1_IndicatorData!G37&gt;D$50,10,IF(P1_IndicatorData!G37&lt;D$49,0,10-(D$50-P1_IndicatorData!G37)/(D$50-D$49)*10)),1))</f>
        <v>3</v>
      </c>
      <c r="E34" s="390">
        <f>IF(P1_IndicatorData!H37="No data","x",IF(P1_IndicatorData!H37=0,0,ROUND(IF(LOG(P1_IndicatorData!H37)&gt;E$50,10,IF(LOG(P1_IndicatorData!H37)&lt;E$49,0,10-(E$50-LOG(P1_IndicatorData!H37))/(E$50-E$49)*10)),1)))</f>
        <v>6.4</v>
      </c>
      <c r="F34" s="391">
        <f>IF(P1_IndicatorData!I37="No data","x",ROUND(IF(P1_IndicatorData!I37&gt;F$50,10,IF(P1_IndicatorData!I37&lt;F$49,0,10-(F$50-P1_IndicatorData!I37)/(F$50-F$49)*10)),1))</f>
        <v>1.2</v>
      </c>
      <c r="G34" s="279">
        <f>IF(P1_IndicatorData!J37="No data","x",IF(P1_IndicatorData!J37=0,0,ROUND(IF(LOG(P1_IndicatorData!J37)&gt;G$50,10,IF(LOG(P1_IndicatorData!J37)&lt;G$49,0,10-(G$50-LOG(P1_IndicatorData!J37))/(G$50-G$49)*10)),1)))</f>
        <v>9</v>
      </c>
      <c r="H34" s="263">
        <f>IF(P1_IndicatorData!K37="No data","x",ROUND(IF(P1_IndicatorData!K37&gt;H$50,10,IF(P1_IndicatorData!K37&lt;H$49,0,10-(H$50-P1_IndicatorData!K37)/(H$50-H$49)*10)),1))</f>
        <v>9.8000000000000007</v>
      </c>
      <c r="I34" s="279">
        <f>IF(P1_IndicatorData!L37="No data","x",IF(P1_IndicatorData!L37=0,0,ROUND(IF(LOG(P1_IndicatorData!L37)&gt;I$50,10,IF(LOG(P1_IndicatorData!L37)&lt;I$49,0,10-(I$50-LOG(P1_IndicatorData!L37))/(I$50-I$49)*10)),1)))</f>
        <v>0</v>
      </c>
      <c r="J34" s="263">
        <f>IF(P1_IndicatorData!M37="No data","x",ROUND(IF(P1_IndicatorData!M37&gt;J$50,10,IF(P1_IndicatorData!M37&lt;J$49,0,10-(J$50-P1_IndicatorData!M37)/(J$50-J$49)*10)),1))</f>
        <v>0</v>
      </c>
      <c r="K34" s="279">
        <f>IF(P1_IndicatorData!N37="No data","x",IF(P1_IndicatorData!N37=0,0,ROUND(IF(LOG(P1_IndicatorData!N37)&gt;K$50,10,IF(LOG(P1_IndicatorData!N37)&lt;K$49,0,10-(K$50-LOG(P1_IndicatorData!N37))/(K$50-K$49)*10)),1)))</f>
        <v>4.7</v>
      </c>
      <c r="L34" s="263">
        <f>IF(P1_IndicatorData!O37="No data","x",ROUND(IF(P1_IndicatorData!O37&gt;L$50,10,IF(P1_IndicatorData!O37&lt;L$49,0,10-(L$50-P1_IndicatorData!O37)/(L$50-L$49)*10)),1))</f>
        <v>0.2</v>
      </c>
      <c r="M34" s="279">
        <f>IF(P1_IndicatorData!P37="No data","x",IF(P1_IndicatorData!P37=0,0,ROUND(IF(LOG(P1_IndicatorData!P37)&gt;M$50,10,IF(LOG(P1_IndicatorData!P37)&lt;M$49,0,10-(M$50-LOG(P1_IndicatorData!P37))/(M$50-M$49)*10)),1)))</f>
        <v>5.7</v>
      </c>
      <c r="N34" s="263">
        <f>IF(P1_IndicatorData!Q37="No data","x",ROUND(IF(P1_IndicatorData!Q37&gt;N$50,10,IF(P1_IndicatorData!Q37&lt;N$49,0,10-(N$50-P1_IndicatorData!Q37)/(N$50-N$49)*10)),1))</f>
        <v>0.3</v>
      </c>
      <c r="O34" s="279">
        <f>IF(P1_IndicatorData!R37="No data","x",IF(P1_IndicatorData!R37=0,0,ROUND(IF(LOG(P1_IndicatorData!R37)&gt;O$50,10,IF(LOG(P1_IndicatorData!R37)&lt;O$49,0,10-(O$50-LOG(P1_IndicatorData!R37))/(O$50-O$49)*10)),1)))</f>
        <v>9.4</v>
      </c>
      <c r="P34" s="263">
        <f>IF(P1_IndicatorData!S37="No data","x",ROUND(IF(P1_IndicatorData!S37&gt;P$50,10,IF(P1_IndicatorData!S37&lt;P$49,0,10-(P$50-P1_IndicatorData!S37)/(P$50-P$49)*10)),1))</f>
        <v>3.5</v>
      </c>
      <c r="Q34" s="279">
        <f>IF(P1_IndicatorData!T37="No data","x",IF(P1_IndicatorData!T37=0,0,ROUND(IF(LOG(P1_IndicatorData!T37)&gt;Q$50,10,IF(LOG(P1_IndicatorData!T37)&lt;Q$49,0,10-(Q$50-LOG(P1_IndicatorData!T37))/(Q$50-Q$49)*10)),1)))</f>
        <v>4.7</v>
      </c>
      <c r="R34" s="263">
        <f>IF(P1_IndicatorData!U37="No data","x",ROUND(IF(P1_IndicatorData!U37&gt;R$50,10,IF(P1_IndicatorData!U37&lt;R$49,0,10-(R$50-P1_IndicatorData!U37)/(R$50-R$49)*10)),1))</f>
        <v>0.1</v>
      </c>
      <c r="S34" s="279">
        <f>IF(P1_IndicatorData!V37="No data","x",IF(P1_IndicatorData!V37=0,0,ROUND(IF(LOG(P1_IndicatorData!V37)&gt;S$50,10,IF(LOG(P1_IndicatorData!V37)&lt;S$49,0,10-(S$50-LOG(P1_IndicatorData!V37))/(S$50-S$49)*10)),1)))</f>
        <v>6.6</v>
      </c>
      <c r="T34" s="263">
        <f>IF(P1_IndicatorData!W37="No data","x",ROUND(IF(P1_IndicatorData!W37&gt;T$50,10,IF(P1_IndicatorData!W37&lt;T$49,0,10-(T$50-P1_IndicatorData!W37)/(T$50-T$49)*10)),1))</f>
        <v>1.5</v>
      </c>
      <c r="U34" s="279">
        <f>IF(P1_IndicatorData!X37="No data","x",IF(P1_IndicatorData!X37=0,0,ROUND(IF(LOG(P1_IndicatorData!X37)&gt;U$50,10,IF(LOG(P1_IndicatorData!X37)&lt;U$49,0,10-(U$50-LOG(P1_IndicatorData!X37))/(U$50-U$49)*10)),1)))</f>
        <v>9.1</v>
      </c>
      <c r="V34" s="263">
        <f>IF(P1_IndicatorData!Y37="No data","x",ROUND(IF(P1_IndicatorData!Y37&gt;V$50,10,IF(P1_IndicatorData!Y37&lt;V$49,0,10-(V$50-P1_IndicatorData!Y37)/(V$50-V$49)*10)),1))</f>
        <v>10</v>
      </c>
      <c r="W34" s="279">
        <f>IF(P1_IndicatorData!Z37="No data","x",IF(P1_IndicatorData!Z37=0,0,ROUND(IF(LOG(P1_IndicatorData!Z37)&gt;W$50,10,IF(LOG(P1_IndicatorData!Z37)&lt;W$49,0,10-(W$50-LOG(P1_IndicatorData!Z37))/(W$50-W$49)*10)),1)))</f>
        <v>9.1</v>
      </c>
      <c r="X34" s="263">
        <f>IF(P1_IndicatorData!AA37="No data","x",ROUND(IF(P1_IndicatorData!AA37&gt;X$50,10,IF(P1_IndicatorData!AA37&lt;X$49,0,10-(X$50-P1_IndicatorData!AA37)/(X$50-X$49)*10)),1))</f>
        <v>8.1</v>
      </c>
      <c r="Y34" s="285">
        <f t="shared" si="11"/>
        <v>8.1</v>
      </c>
      <c r="Z34" s="285">
        <f t="shared" si="0"/>
        <v>4.3</v>
      </c>
      <c r="AA34" s="284">
        <f t="shared" si="12"/>
        <v>9.4</v>
      </c>
      <c r="AB34" s="284">
        <f t="shared" si="1"/>
        <v>0</v>
      </c>
      <c r="AC34" s="285">
        <f t="shared" si="13"/>
        <v>6.8</v>
      </c>
      <c r="AD34" s="285">
        <f t="shared" si="2"/>
        <v>2.7</v>
      </c>
      <c r="AE34" s="284">
        <f t="shared" si="3"/>
        <v>3.5</v>
      </c>
      <c r="AF34" s="286">
        <f t="shared" si="14"/>
        <v>7.5</v>
      </c>
      <c r="AG34" s="286">
        <f t="shared" si="4"/>
        <v>2.7</v>
      </c>
      <c r="AH34" s="286">
        <f t="shared" si="5"/>
        <v>4.5</v>
      </c>
      <c r="AI34" s="284">
        <f t="shared" si="15"/>
        <v>5.3</v>
      </c>
      <c r="AJ34" s="285">
        <f t="shared" si="16"/>
        <v>4.5</v>
      </c>
      <c r="AK34" s="286">
        <f t="shared" si="6"/>
        <v>9.1</v>
      </c>
      <c r="AL34" s="286">
        <f t="shared" si="7"/>
        <v>9.1</v>
      </c>
      <c r="AM34" s="284">
        <f t="shared" si="8"/>
        <v>9.1</v>
      </c>
      <c r="AN34" s="284">
        <f>IF(P1_IndicatorData!AB37="No data","x",ROUND(IF(P1_IndicatorData!AB37&gt;AN$50,0,IF(P1_IndicatorData!AB37&lt;AN$49,10,(AN$50-P1_IndicatorData!AB37)/(AN$50-AN$49)*10)),1))</f>
        <v>9.1999999999999993</v>
      </c>
      <c r="AO34" s="285">
        <f t="shared" si="9"/>
        <v>9.1999999999999993</v>
      </c>
      <c r="AP34" s="285">
        <f>IF(P1_IndicatorData!AC37="No data","x",ROUND(IF(P1_IndicatorData!AC37&gt;AP$50,10,IF(P1_IndicatorData!AC37&lt;AP$49,0,10-(AP$50-P1_IndicatorData!AC37)/(AP$50-AP$49)*10)),1))</f>
        <v>2</v>
      </c>
      <c r="AQ34" s="288">
        <f t="shared" si="10"/>
        <v>6</v>
      </c>
    </row>
    <row r="35" spans="1:43">
      <c r="A35" s="182" t="s">
        <v>130</v>
      </c>
      <c r="B35" s="182" t="s">
        <v>131</v>
      </c>
      <c r="C35" s="390">
        <f>IF(P1_IndicatorData!F38="No data","x",IF(P1_IndicatorData!F38=0,0,ROUND(IF(LOG(P1_IndicatorData!F38)&gt;C$50,10,IF(LOG(P1_IndicatorData!F38)&lt;C$49,0,10-(C$50-LOG(P1_IndicatorData!F38))/(C$50-C$49)*10)),1)))</f>
        <v>0</v>
      </c>
      <c r="D35" s="390">
        <f>IF(P1_IndicatorData!G38="No data","x",ROUND(IF(P1_IndicatorData!G38&gt;D$50,10,IF(P1_IndicatorData!G38&lt;D$49,0,10-(D$50-P1_IndicatorData!G38)/(D$50-D$49)*10)),1))</f>
        <v>0</v>
      </c>
      <c r="E35" s="390">
        <f>IF(P1_IndicatorData!H38="No data","x",IF(P1_IndicatorData!H38=0,0,ROUND(IF(LOG(P1_IndicatorData!H38)&gt;E$50,10,IF(LOG(P1_IndicatorData!H38)&lt;E$49,0,10-(E$50-LOG(P1_IndicatorData!H38))/(E$50-E$49)*10)),1)))</f>
        <v>6.4</v>
      </c>
      <c r="F35" s="391">
        <f>IF(P1_IndicatorData!I38="No data","x",ROUND(IF(P1_IndicatorData!I38&gt;F$50,10,IF(P1_IndicatorData!I38&lt;F$49,0,10-(F$50-P1_IndicatorData!I38)/(F$50-F$49)*10)),1))</f>
        <v>2.9</v>
      </c>
      <c r="G35" s="279">
        <f>IF(P1_IndicatorData!J38="No data","x",IF(P1_IndicatorData!J38=0,0,ROUND(IF(LOG(P1_IndicatorData!J38)&gt;G$50,10,IF(LOG(P1_IndicatorData!J38)&lt;G$49,0,10-(G$50-LOG(P1_IndicatorData!J38))/(G$50-G$49)*10)),1)))</f>
        <v>7.3</v>
      </c>
      <c r="H35" s="263">
        <f>IF(P1_IndicatorData!K38="No data","x",ROUND(IF(P1_IndicatorData!K38&gt;H$50,10,IF(P1_IndicatorData!K38&lt;H$49,0,10-(H$50-P1_IndicatorData!K38)/(H$50-H$49)*10)),1))</f>
        <v>10</v>
      </c>
      <c r="I35" s="279">
        <f>IF(P1_IndicatorData!L38="No data","x",IF(P1_IndicatorData!L38=0,0,ROUND(IF(LOG(P1_IndicatorData!L38)&gt;I$50,10,IF(LOG(P1_IndicatorData!L38)&lt;I$49,0,10-(I$50-LOG(P1_IndicatorData!L38))/(I$50-I$49)*10)),1)))</f>
        <v>0</v>
      </c>
      <c r="J35" s="263">
        <f>IF(P1_IndicatorData!M38="No data","x",ROUND(IF(P1_IndicatorData!M38&gt;J$50,10,IF(P1_IndicatorData!M38&lt;J$49,0,10-(J$50-P1_IndicatorData!M38)/(J$50-J$49)*10)),1))</f>
        <v>0</v>
      </c>
      <c r="K35" s="279">
        <f>IF(P1_IndicatorData!N38="No data","x",IF(P1_IndicatorData!N38=0,0,ROUND(IF(LOG(P1_IndicatorData!N38)&gt;K$50,10,IF(LOG(P1_IndicatorData!N38)&lt;K$49,0,10-(K$50-LOG(P1_IndicatorData!N38))/(K$50-K$49)*10)),1)))</f>
        <v>3.7</v>
      </c>
      <c r="L35" s="263">
        <f>IF(P1_IndicatorData!O38="No data","x",ROUND(IF(P1_IndicatorData!O38&gt;L$50,10,IF(P1_IndicatorData!O38&lt;L$49,0,10-(L$50-P1_IndicatorData!O38)/(L$50-L$49)*10)),1))</f>
        <v>0.2</v>
      </c>
      <c r="M35" s="279">
        <f>IF(P1_IndicatorData!P38="No data","x",IF(P1_IndicatorData!P38=0,0,ROUND(IF(LOG(P1_IndicatorData!P38)&gt;M$50,10,IF(LOG(P1_IndicatorData!P38)&lt;M$49,0,10-(M$50-LOG(P1_IndicatorData!P38))/(M$50-M$49)*10)),1)))</f>
        <v>1.4</v>
      </c>
      <c r="N35" s="263">
        <f>IF(P1_IndicatorData!Q38="No data","x",ROUND(IF(P1_IndicatorData!Q38&gt;N$50,10,IF(P1_IndicatorData!Q38&lt;N$49,0,10-(N$50-P1_IndicatorData!Q38)/(N$50-N$49)*10)),1))</f>
        <v>0</v>
      </c>
      <c r="O35" s="279">
        <f>IF(P1_IndicatorData!R38="No data","x",IF(P1_IndicatorData!R38=0,0,ROUND(IF(LOG(P1_IndicatorData!R38)&gt;O$50,10,IF(LOG(P1_IndicatorData!R38)&lt;O$49,0,10-(O$50-LOG(P1_IndicatorData!R38))/(O$50-O$49)*10)),1)))</f>
        <v>0</v>
      </c>
      <c r="P35" s="263">
        <f>IF(P1_IndicatorData!S38="No data","x",ROUND(IF(P1_IndicatorData!S38&gt;P$50,10,IF(P1_IndicatorData!S38&lt;P$49,0,10-(P$50-P1_IndicatorData!S38)/(P$50-P$49)*10)),1))</f>
        <v>0</v>
      </c>
      <c r="Q35" s="279">
        <f>IF(P1_IndicatorData!T38="No data","x",IF(P1_IndicatorData!T38=0,0,ROUND(IF(LOG(P1_IndicatorData!T38)&gt;Q$50,10,IF(LOG(P1_IndicatorData!T38)&lt;Q$49,0,10-(Q$50-LOG(P1_IndicatorData!T38))/(Q$50-Q$49)*10)),1)))</f>
        <v>0</v>
      </c>
      <c r="R35" s="263">
        <f>IF(P1_IndicatorData!U38="No data","x",ROUND(IF(P1_IndicatorData!U38&gt;R$50,10,IF(P1_IndicatorData!U38&lt;R$49,0,10-(R$50-P1_IndicatorData!U38)/(R$50-R$49)*10)),1))</f>
        <v>0</v>
      </c>
      <c r="S35" s="279">
        <f>IF(P1_IndicatorData!V38="No data","x",IF(P1_IndicatorData!V38=0,0,ROUND(IF(LOG(P1_IndicatorData!V38)&gt;S$50,10,IF(LOG(P1_IndicatorData!V38)&lt;S$49,0,10-(S$50-LOG(P1_IndicatorData!V38))/(S$50-S$49)*10)),1)))</f>
        <v>8.1999999999999993</v>
      </c>
      <c r="T35" s="263">
        <f>IF(P1_IndicatorData!W38="No data","x",ROUND(IF(P1_IndicatorData!W38&gt;T$50,10,IF(P1_IndicatorData!W38&lt;T$49,0,10-(T$50-P1_IndicatorData!W38)/(T$50-T$49)*10)),1))</f>
        <v>9.9</v>
      </c>
      <c r="U35" s="279">
        <f>IF(P1_IndicatorData!X38="No data","x",IF(P1_IndicatorData!X38=0,0,ROUND(IF(LOG(P1_IndicatorData!X38)&gt;U$50,10,IF(LOG(P1_IndicatorData!X38)&lt;U$49,0,10-(U$50-LOG(P1_IndicatorData!X38))/(U$50-U$49)*10)),1)))</f>
        <v>7.3</v>
      </c>
      <c r="V35" s="263">
        <f>IF(P1_IndicatorData!Y38="No data","x",ROUND(IF(P1_IndicatorData!Y38&gt;V$50,10,IF(P1_IndicatorData!Y38&lt;V$49,0,10-(V$50-P1_IndicatorData!Y38)/(V$50-V$49)*10)),1))</f>
        <v>10</v>
      </c>
      <c r="W35" s="279">
        <f>IF(P1_IndicatorData!Z38="No data","x",IF(P1_IndicatorData!Z38=0,0,ROUND(IF(LOG(P1_IndicatorData!Z38)&gt;W$50,10,IF(LOG(P1_IndicatorData!Z38)&lt;W$49,0,10-(W$50-LOG(P1_IndicatorData!Z38))/(W$50-W$49)*10)),1)))</f>
        <v>8.1999999999999993</v>
      </c>
      <c r="X35" s="263">
        <f>IF(P1_IndicatorData!AA38="No data","x",ROUND(IF(P1_IndicatorData!AA38&gt;X$50,10,IF(P1_IndicatorData!AA38&lt;X$49,0,10-(X$50-P1_IndicatorData!AA38)/(X$50-X$49)*10)),1))</f>
        <v>10</v>
      </c>
      <c r="Y35" s="285">
        <f t="shared" si="11"/>
        <v>0</v>
      </c>
      <c r="Z35" s="285">
        <f t="shared" si="0"/>
        <v>4.9000000000000004</v>
      </c>
      <c r="AA35" s="284">
        <f t="shared" si="12"/>
        <v>9.1</v>
      </c>
      <c r="AB35" s="284">
        <f t="shared" si="1"/>
        <v>0</v>
      </c>
      <c r="AC35" s="285">
        <f t="shared" si="13"/>
        <v>6.4</v>
      </c>
      <c r="AD35" s="285">
        <f t="shared" si="2"/>
        <v>2.1</v>
      </c>
      <c r="AE35" s="284">
        <f t="shared" si="3"/>
        <v>0.7</v>
      </c>
      <c r="AF35" s="286">
        <f t="shared" si="14"/>
        <v>0</v>
      </c>
      <c r="AG35" s="286">
        <f t="shared" si="4"/>
        <v>0</v>
      </c>
      <c r="AH35" s="286">
        <f t="shared" si="5"/>
        <v>9.1999999999999993</v>
      </c>
      <c r="AI35" s="284">
        <f t="shared" si="15"/>
        <v>4.9000000000000004</v>
      </c>
      <c r="AJ35" s="285">
        <f t="shared" si="16"/>
        <v>3.1</v>
      </c>
      <c r="AK35" s="286">
        <f t="shared" si="6"/>
        <v>7.8</v>
      </c>
      <c r="AL35" s="286">
        <f t="shared" si="7"/>
        <v>10</v>
      </c>
      <c r="AM35" s="284">
        <f t="shared" si="8"/>
        <v>9.1999999999999993</v>
      </c>
      <c r="AN35" s="284">
        <f>IF(P1_IndicatorData!AB38="No data","x",ROUND(IF(P1_IndicatorData!AB38&gt;AN$50,0,IF(P1_IndicatorData!AB38&lt;AN$49,10,(AN$50-P1_IndicatorData!AB38)/(AN$50-AN$49)*10)),1))</f>
        <v>9.3000000000000007</v>
      </c>
      <c r="AO35" s="285">
        <f t="shared" si="9"/>
        <v>9.3000000000000007</v>
      </c>
      <c r="AP35" s="285">
        <f>IF(P1_IndicatorData!AC38="No data","x",ROUND(IF(P1_IndicatorData!AC38&gt;AP$50,10,IF(P1_IndicatorData!AC38&lt;AP$49,0,10-(AP$50-P1_IndicatorData!AC38)/(AP$50-AP$49)*10)),1))</f>
        <v>0.8</v>
      </c>
      <c r="AQ35" s="288">
        <f t="shared" si="10"/>
        <v>4.7</v>
      </c>
    </row>
    <row r="36" spans="1:43">
      <c r="A36" s="182" t="s">
        <v>132</v>
      </c>
      <c r="B36" s="182" t="s">
        <v>133</v>
      </c>
      <c r="C36" s="390">
        <f>IF(P1_IndicatorData!F39="No data","x",IF(P1_IndicatorData!F39=0,0,ROUND(IF(LOG(P1_IndicatorData!F39)&gt;C$50,10,IF(LOG(P1_IndicatorData!F39)&lt;C$49,0,10-(C$50-LOG(P1_IndicatorData!F39))/(C$50-C$49)*10)),1)))</f>
        <v>2</v>
      </c>
      <c r="D36" s="390">
        <f>IF(P1_IndicatorData!G39="No data","x",ROUND(IF(P1_IndicatorData!G39&gt;D$50,10,IF(P1_IndicatorData!G39&lt;D$49,0,10-(D$50-P1_IndicatorData!G39)/(D$50-D$49)*10)),1))</f>
        <v>0</v>
      </c>
      <c r="E36" s="390">
        <f>IF(P1_IndicatorData!H39="No data","x",IF(P1_IndicatorData!H39=0,0,ROUND(IF(LOG(P1_IndicatorData!H39)&gt;E$50,10,IF(LOG(P1_IndicatorData!H39)&lt;E$49,0,10-(E$50-LOG(P1_IndicatorData!H39))/(E$50-E$49)*10)),1)))</f>
        <v>4.9000000000000004</v>
      </c>
      <c r="F36" s="391">
        <f>IF(P1_IndicatorData!I39="No data","x",ROUND(IF(P1_IndicatorData!I39&gt;F$50,10,IF(P1_IndicatorData!I39&lt;F$49,0,10-(F$50-P1_IndicatorData!I39)/(F$50-F$49)*10)),1))</f>
        <v>1.1000000000000001</v>
      </c>
      <c r="G36" s="279">
        <f>IF(P1_IndicatorData!J39="No data","x",IF(P1_IndicatorData!J39=0,0,ROUND(IF(LOG(P1_IndicatorData!J39)&gt;G$50,10,IF(LOG(P1_IndicatorData!J39)&lt;G$49,0,10-(G$50-LOG(P1_IndicatorData!J39))/(G$50-G$49)*10)),1)))</f>
        <v>3.9</v>
      </c>
      <c r="H36" s="263">
        <f>IF(P1_IndicatorData!K39="No data","x",ROUND(IF(P1_IndicatorData!K39&gt;H$50,10,IF(P1_IndicatorData!K39&lt;H$49,0,10-(H$50-P1_IndicatorData!K39)/(H$50-H$49)*10)),1))</f>
        <v>2.2000000000000002</v>
      </c>
      <c r="I36" s="279">
        <f>IF(P1_IndicatorData!L39="No data","x",IF(P1_IndicatorData!L39=0,0,ROUND(IF(LOG(P1_IndicatorData!L39)&gt;I$50,10,IF(LOG(P1_IndicatorData!L39)&lt;I$49,0,10-(I$50-LOG(P1_IndicatorData!L39))/(I$50-I$49)*10)),1)))</f>
        <v>0</v>
      </c>
      <c r="J36" s="263">
        <f>IF(P1_IndicatorData!M39="No data","x",ROUND(IF(P1_IndicatorData!M39&gt;J$50,10,IF(P1_IndicatorData!M39&lt;J$49,0,10-(J$50-P1_IndicatorData!M39)/(J$50-J$49)*10)),1))</f>
        <v>0</v>
      </c>
      <c r="K36" s="279">
        <f>IF(P1_IndicatorData!N39="No data","x",IF(P1_IndicatorData!N39=0,0,ROUND(IF(LOG(P1_IndicatorData!N39)&gt;K$50,10,IF(LOG(P1_IndicatorData!N39)&lt;K$49,0,10-(K$50-LOG(P1_IndicatorData!N39))/(K$50-K$49)*10)),1)))</f>
        <v>0</v>
      </c>
      <c r="L36" s="263">
        <f>IF(P1_IndicatorData!O39="No data","x",ROUND(IF(P1_IndicatorData!O39&gt;L$50,10,IF(P1_IndicatorData!O39&lt;L$49,0,10-(L$50-P1_IndicatorData!O39)/(L$50-L$49)*10)),1))</f>
        <v>0</v>
      </c>
      <c r="M36" s="279">
        <f>IF(P1_IndicatorData!P39="No data","x",IF(P1_IndicatorData!P39=0,0,ROUND(IF(LOG(P1_IndicatorData!P39)&gt;M$50,10,IF(LOG(P1_IndicatorData!P39)&lt;M$49,0,10-(M$50-LOG(P1_IndicatorData!P39))/(M$50-M$49)*10)),1)))</f>
        <v>0</v>
      </c>
      <c r="N36" s="263">
        <f>IF(P1_IndicatorData!Q39="No data","x",ROUND(IF(P1_IndicatorData!Q39&gt;N$50,10,IF(P1_IndicatorData!Q39&lt;N$49,0,10-(N$50-P1_IndicatorData!Q39)/(N$50-N$49)*10)),1))</f>
        <v>0</v>
      </c>
      <c r="O36" s="279">
        <f>IF(P1_IndicatorData!R39="No data","x",IF(P1_IndicatorData!R39=0,0,ROUND(IF(LOG(P1_IndicatorData!R39)&gt;O$50,10,IF(LOG(P1_IndicatorData!R39)&lt;O$49,0,10-(O$50-LOG(P1_IndicatorData!R39))/(O$50-O$49)*10)),1)))</f>
        <v>0</v>
      </c>
      <c r="P36" s="263">
        <f>IF(P1_IndicatorData!S39="No data","x",ROUND(IF(P1_IndicatorData!S39&gt;P$50,10,IF(P1_IndicatorData!S39&lt;P$49,0,10-(P$50-P1_IndicatorData!S39)/(P$50-P$49)*10)),1))</f>
        <v>0</v>
      </c>
      <c r="Q36" s="279">
        <f>IF(P1_IndicatorData!T39="No data","x",IF(P1_IndicatorData!T39=0,0,ROUND(IF(LOG(P1_IndicatorData!T39)&gt;Q$50,10,IF(LOG(P1_IndicatorData!T39)&lt;Q$49,0,10-(Q$50-LOG(P1_IndicatorData!T39))/(Q$50-Q$49)*10)),1)))</f>
        <v>0</v>
      </c>
      <c r="R36" s="263">
        <f>IF(P1_IndicatorData!U39="No data","x",ROUND(IF(P1_IndicatorData!U39&gt;R$50,10,IF(P1_IndicatorData!U39&lt;R$49,0,10-(R$50-P1_IndicatorData!U39)/(R$50-R$49)*10)),1))</f>
        <v>0</v>
      </c>
      <c r="S36" s="279">
        <f>IF(P1_IndicatorData!V39="No data","x",IF(P1_IndicatorData!V39=0,0,ROUND(IF(LOG(P1_IndicatorData!V39)&gt;S$50,10,IF(LOG(P1_IndicatorData!V39)&lt;S$49,0,10-(S$50-LOG(P1_IndicatorData!V39))/(S$50-S$49)*10)),1)))</f>
        <v>0</v>
      </c>
      <c r="T36" s="263">
        <f>IF(P1_IndicatorData!W39="No data","x",ROUND(IF(P1_IndicatorData!W39&gt;T$50,10,IF(P1_IndicatorData!W39&lt;T$49,0,10-(T$50-P1_IndicatorData!W39)/(T$50-T$49)*10)),1))</f>
        <v>0</v>
      </c>
      <c r="U36" s="279">
        <f>IF(P1_IndicatorData!X39="No data","x",IF(P1_IndicatorData!X39=0,0,ROUND(IF(LOG(P1_IndicatorData!X39)&gt;U$50,10,IF(LOG(P1_IndicatorData!X39)&lt;U$49,0,10-(U$50-LOG(P1_IndicatorData!X39))/(U$50-U$49)*10)),1)))</f>
        <v>7.2</v>
      </c>
      <c r="V36" s="263">
        <f>IF(P1_IndicatorData!Y39="No data","x",ROUND(IF(P1_IndicatorData!Y39&gt;V$50,10,IF(P1_IndicatorData!Y39&lt;V$49,0,10-(V$50-P1_IndicatorData!Y39)/(V$50-V$49)*10)),1))</f>
        <v>9.9</v>
      </c>
      <c r="W36" s="279">
        <f>IF(P1_IndicatorData!Z39="No data","x",IF(P1_IndicatorData!Z39=0,0,ROUND(IF(LOG(P1_IndicatorData!Z39)&gt;W$50,10,IF(LOG(P1_IndicatorData!Z39)&lt;W$49,0,10-(W$50-LOG(P1_IndicatorData!Z39))/(W$50-W$49)*10)),1)))</f>
        <v>7.9</v>
      </c>
      <c r="X36" s="263">
        <f>IF(P1_IndicatorData!AA39="No data","x",ROUND(IF(P1_IndicatorData!AA39&gt;X$50,10,IF(P1_IndicatorData!AA39&lt;X$49,0,10-(X$50-P1_IndicatorData!AA39)/(X$50-X$49)*10)),1))</f>
        <v>8.6999999999999993</v>
      </c>
      <c r="Y36" s="285">
        <f t="shared" si="11"/>
        <v>1</v>
      </c>
      <c r="Z36" s="285">
        <f t="shared" si="0"/>
        <v>3.2</v>
      </c>
      <c r="AA36" s="284">
        <f t="shared" si="12"/>
        <v>3.1</v>
      </c>
      <c r="AB36" s="284">
        <f t="shared" si="1"/>
        <v>0</v>
      </c>
      <c r="AC36" s="285">
        <f t="shared" si="13"/>
        <v>1.7</v>
      </c>
      <c r="AD36" s="285">
        <f t="shared" si="2"/>
        <v>0</v>
      </c>
      <c r="AE36" s="284">
        <f t="shared" si="3"/>
        <v>0</v>
      </c>
      <c r="AF36" s="286">
        <f t="shared" si="14"/>
        <v>0</v>
      </c>
      <c r="AG36" s="286">
        <f t="shared" si="4"/>
        <v>0</v>
      </c>
      <c r="AH36" s="286">
        <f t="shared" si="5"/>
        <v>0</v>
      </c>
      <c r="AI36" s="284">
        <f t="shared" si="15"/>
        <v>0</v>
      </c>
      <c r="AJ36" s="285">
        <f t="shared" si="16"/>
        <v>0</v>
      </c>
      <c r="AK36" s="286">
        <f t="shared" si="6"/>
        <v>7.6</v>
      </c>
      <c r="AL36" s="286">
        <f t="shared" si="7"/>
        <v>9.3000000000000007</v>
      </c>
      <c r="AM36" s="284">
        <f t="shared" si="8"/>
        <v>8.6</v>
      </c>
      <c r="AN36" s="284">
        <f>IF(P1_IndicatorData!AB39="No data","x",ROUND(IF(P1_IndicatorData!AB39&gt;AN$50,0,IF(P1_IndicatorData!AB39&lt;AN$49,10,(AN$50-P1_IndicatorData!AB39)/(AN$50-AN$49)*10)),1))</f>
        <v>8.6999999999999993</v>
      </c>
      <c r="AO36" s="285">
        <f t="shared" si="9"/>
        <v>8.6999999999999993</v>
      </c>
      <c r="AP36" s="285">
        <f>IF(P1_IndicatorData!AC39="No data","x",ROUND(IF(P1_IndicatorData!AC39&gt;AP$50,10,IF(P1_IndicatorData!AC39&lt;AP$49,0,10-(AP$50-P1_IndicatorData!AC39)/(AP$50-AP$49)*10)),1))</f>
        <v>0.8</v>
      </c>
      <c r="AQ36" s="288">
        <f t="shared" si="10"/>
        <v>3</v>
      </c>
    </row>
    <row r="37" spans="1:43">
      <c r="A37" s="182" t="s">
        <v>134</v>
      </c>
      <c r="B37" s="182" t="s">
        <v>135</v>
      </c>
      <c r="C37" s="390">
        <f>IF(P1_IndicatorData!F40="No data","x",IF(P1_IndicatorData!F40=0,0,ROUND(IF(LOG(P1_IndicatorData!F40)&gt;C$50,10,IF(LOG(P1_IndicatorData!F40)&lt;C$49,0,10-(C$50-LOG(P1_IndicatorData!F40))/(C$50-C$49)*10)),1)))</f>
        <v>7.1</v>
      </c>
      <c r="D37" s="390">
        <f>IF(P1_IndicatorData!G40="No data","x",ROUND(IF(P1_IndicatorData!G40&gt;D$50,10,IF(P1_IndicatorData!G40&lt;D$49,0,10-(D$50-P1_IndicatorData!G40)/(D$50-D$49)*10)),1))</f>
        <v>0.8</v>
      </c>
      <c r="E37" s="390">
        <f>IF(P1_IndicatorData!H40="No data","x",IF(P1_IndicatorData!H40=0,0,ROUND(IF(LOG(P1_IndicatorData!H40)&gt;E$50,10,IF(LOG(P1_IndicatorData!H40)&lt;E$49,0,10-(E$50-LOG(P1_IndicatorData!H40))/(E$50-E$49)*10)),1)))</f>
        <v>8</v>
      </c>
      <c r="F37" s="391">
        <f>IF(P1_IndicatorData!I40="No data","x",ROUND(IF(P1_IndicatorData!I40&gt;F$50,10,IF(P1_IndicatorData!I40&lt;F$49,0,10-(F$50-P1_IndicatorData!I40)/(F$50-F$49)*10)),1))</f>
        <v>9.6</v>
      </c>
      <c r="G37" s="279">
        <f>IF(P1_IndicatorData!J40="No data","x",IF(P1_IndicatorData!J40=0,0,ROUND(IF(LOG(P1_IndicatorData!J40)&gt;G$50,10,IF(LOG(P1_IndicatorData!J40)&lt;G$49,0,10-(G$50-LOG(P1_IndicatorData!J40))/(G$50-G$49)*10)),1)))</f>
        <v>7</v>
      </c>
      <c r="H37" s="263">
        <f>IF(P1_IndicatorData!K40="No data","x",ROUND(IF(P1_IndicatorData!K40&gt;H$50,10,IF(P1_IndicatorData!K40&lt;H$49,0,10-(H$50-P1_IndicatorData!K40)/(H$50-H$49)*10)),1))</f>
        <v>9.1999999999999993</v>
      </c>
      <c r="I37" s="279">
        <f>IF(P1_IndicatorData!L40="No data","x",IF(P1_IndicatorData!L40=0,0,ROUND(IF(LOG(P1_IndicatorData!L40)&gt;I$50,10,IF(LOG(P1_IndicatorData!L40)&lt;I$49,0,10-(I$50-LOG(P1_IndicatorData!L40))/(I$50-I$49)*10)),1)))</f>
        <v>0</v>
      </c>
      <c r="J37" s="263">
        <f>IF(P1_IndicatorData!M40="No data","x",ROUND(IF(P1_IndicatorData!M40&gt;J$50,10,IF(P1_IndicatorData!M40&lt;J$49,0,10-(J$50-P1_IndicatorData!M40)/(J$50-J$49)*10)),1))</f>
        <v>0</v>
      </c>
      <c r="K37" s="279">
        <f>IF(P1_IndicatorData!N40="No data","x",IF(P1_IndicatorData!N40=0,0,ROUND(IF(LOG(P1_IndicatorData!N40)&gt;K$50,10,IF(LOG(P1_IndicatorData!N40)&lt;K$49,0,10-(K$50-LOG(P1_IndicatorData!N40))/(K$50-K$49)*10)),1)))</f>
        <v>5.0999999999999996</v>
      </c>
      <c r="L37" s="263">
        <f>IF(P1_IndicatorData!O40="No data","x",ROUND(IF(P1_IndicatorData!O40&gt;L$50,10,IF(P1_IndicatorData!O40&lt;L$49,0,10-(L$50-P1_IndicatorData!O40)/(L$50-L$49)*10)),1))</f>
        <v>0.6</v>
      </c>
      <c r="M37" s="279">
        <f>IF(P1_IndicatorData!P40="No data","x",IF(P1_IndicatorData!P40=0,0,ROUND(IF(LOG(P1_IndicatorData!P40)&gt;M$50,10,IF(LOG(P1_IndicatorData!P40)&lt;M$49,0,10-(M$50-LOG(P1_IndicatorData!P40))/(M$50-M$49)*10)),1)))</f>
        <v>0</v>
      </c>
      <c r="N37" s="263">
        <f>IF(P1_IndicatorData!Q40="No data","x",ROUND(IF(P1_IndicatorData!Q40&gt;N$50,10,IF(P1_IndicatorData!Q40&lt;N$49,0,10-(N$50-P1_IndicatorData!Q40)/(N$50-N$49)*10)),1))</f>
        <v>0</v>
      </c>
      <c r="O37" s="279">
        <f>IF(P1_IndicatorData!R40="No data","x",IF(P1_IndicatorData!R40=0,0,ROUND(IF(LOG(P1_IndicatorData!R40)&gt;O$50,10,IF(LOG(P1_IndicatorData!R40)&lt;O$49,0,10-(O$50-LOG(P1_IndicatorData!R40))/(O$50-O$49)*10)),1)))</f>
        <v>0</v>
      </c>
      <c r="P37" s="263">
        <f>IF(P1_IndicatorData!S40="No data","x",ROUND(IF(P1_IndicatorData!S40&gt;P$50,10,IF(P1_IndicatorData!S40&lt;P$49,0,10-(P$50-P1_IndicatorData!S40)/(P$50-P$49)*10)),1))</f>
        <v>0</v>
      </c>
      <c r="Q37" s="279">
        <f>IF(P1_IndicatorData!T40="No data","x",IF(P1_IndicatorData!T40=0,0,ROUND(IF(LOG(P1_IndicatorData!T40)&gt;Q$50,10,IF(LOG(P1_IndicatorData!T40)&lt;Q$49,0,10-(Q$50-LOG(P1_IndicatorData!T40))/(Q$50-Q$49)*10)),1)))</f>
        <v>0</v>
      </c>
      <c r="R37" s="263">
        <f>IF(P1_IndicatorData!U40="No data","x",ROUND(IF(P1_IndicatorData!U40&gt;R$50,10,IF(P1_IndicatorData!U40&lt;R$49,0,10-(R$50-P1_IndicatorData!U40)/(R$50-R$49)*10)),1))</f>
        <v>0</v>
      </c>
      <c r="S37" s="279">
        <f>IF(P1_IndicatorData!V40="No data","x",IF(P1_IndicatorData!V40=0,0,ROUND(IF(LOG(P1_IndicatorData!V40)&gt;S$50,10,IF(LOG(P1_IndicatorData!V40)&lt;S$49,0,10-(S$50-LOG(P1_IndicatorData!V40))/(S$50-S$49)*10)),1)))</f>
        <v>1.1000000000000001</v>
      </c>
      <c r="T37" s="263">
        <f>IF(P1_IndicatorData!W40="No data","x",ROUND(IF(P1_IndicatorData!W40&gt;T$50,10,IF(P1_IndicatorData!W40&lt;T$49,0,10-(T$50-P1_IndicatorData!W40)/(T$50-T$49)*10)),1))</f>
        <v>0.1</v>
      </c>
      <c r="U37" s="279">
        <f>IF(P1_IndicatorData!X40="No data","x",IF(P1_IndicatorData!X40=0,0,ROUND(IF(LOG(P1_IndicatorData!X40)&gt;U$50,10,IF(LOG(P1_IndicatorData!X40)&lt;U$49,0,10-(U$50-LOG(P1_IndicatorData!X40))/(U$50-U$49)*10)),1)))</f>
        <v>7.2</v>
      </c>
      <c r="V37" s="263">
        <f>IF(P1_IndicatorData!Y40="No data","x",ROUND(IF(P1_IndicatorData!Y40&gt;V$50,10,IF(P1_IndicatorData!Y40&lt;V$49,0,10-(V$50-P1_IndicatorData!Y40)/(V$50-V$49)*10)),1))</f>
        <v>10</v>
      </c>
      <c r="W37" s="279">
        <f>IF(P1_IndicatorData!Z40="No data","x",IF(P1_IndicatorData!Z40=0,0,ROUND(IF(LOG(P1_IndicatorData!Z40)&gt;W$50,10,IF(LOG(P1_IndicatorData!Z40)&lt;W$49,0,10-(W$50-LOG(P1_IndicatorData!Z40))/(W$50-W$49)*10)),1)))</f>
        <v>7.8</v>
      </c>
      <c r="X37" s="263">
        <f>IF(P1_IndicatorData!AA40="No data","x",ROUND(IF(P1_IndicatorData!AA40&gt;X$50,10,IF(P1_IndicatorData!AA40&lt;X$49,0,10-(X$50-P1_IndicatorData!AA40)/(X$50-X$49)*10)),1))</f>
        <v>8</v>
      </c>
      <c r="Y37" s="285">
        <f t="shared" si="11"/>
        <v>4.7</v>
      </c>
      <c r="Z37" s="285">
        <f t="shared" si="0"/>
        <v>8.9</v>
      </c>
      <c r="AA37" s="284">
        <f t="shared" si="12"/>
        <v>8.3000000000000007</v>
      </c>
      <c r="AB37" s="284">
        <f t="shared" si="1"/>
        <v>0</v>
      </c>
      <c r="AC37" s="285">
        <f t="shared" si="13"/>
        <v>5.5</v>
      </c>
      <c r="AD37" s="285">
        <f t="shared" si="2"/>
        <v>3.2</v>
      </c>
      <c r="AE37" s="284">
        <f t="shared" si="3"/>
        <v>0</v>
      </c>
      <c r="AF37" s="286">
        <f t="shared" si="14"/>
        <v>0</v>
      </c>
      <c r="AG37" s="286">
        <f t="shared" si="4"/>
        <v>0</v>
      </c>
      <c r="AH37" s="286">
        <f t="shared" si="5"/>
        <v>0.6</v>
      </c>
      <c r="AI37" s="284">
        <f t="shared" si="15"/>
        <v>0.2</v>
      </c>
      <c r="AJ37" s="285">
        <f t="shared" si="16"/>
        <v>0.1</v>
      </c>
      <c r="AK37" s="286">
        <f t="shared" si="6"/>
        <v>7.5</v>
      </c>
      <c r="AL37" s="286">
        <f t="shared" si="7"/>
        <v>9</v>
      </c>
      <c r="AM37" s="284">
        <f t="shared" si="8"/>
        <v>8.4</v>
      </c>
      <c r="AN37" s="284">
        <f>IF(P1_IndicatorData!AB40="No data","x",ROUND(IF(P1_IndicatorData!AB40&gt;AN$50,0,IF(P1_IndicatorData!AB40&lt;AN$49,10,(AN$50-P1_IndicatorData!AB40)/(AN$50-AN$49)*10)),1))</f>
        <v>6.9</v>
      </c>
      <c r="AO37" s="285">
        <f t="shared" si="9"/>
        <v>7.7</v>
      </c>
      <c r="AP37" s="285">
        <f>IF(P1_IndicatorData!AC40="No data","x",ROUND(IF(P1_IndicatorData!AC40&gt;AP$50,10,IF(P1_IndicatorData!AC40&lt;AP$49,0,10-(AP$50-P1_IndicatorData!AC40)/(AP$50-AP$49)*10)),1))</f>
        <v>1.2</v>
      </c>
      <c r="AQ37" s="288">
        <f t="shared" si="10"/>
        <v>5.3</v>
      </c>
    </row>
    <row r="38" spans="1:43">
      <c r="A38" s="182" t="s">
        <v>136</v>
      </c>
      <c r="B38" s="182" t="s">
        <v>137</v>
      </c>
      <c r="C38" s="390">
        <f>IF(P1_IndicatorData!F41="No data","x",IF(P1_IndicatorData!F41=0,0,ROUND(IF(LOG(P1_IndicatorData!F41)&gt;C$50,10,IF(LOG(P1_IndicatorData!F41)&lt;C$49,0,10-(C$50-LOG(P1_IndicatorData!F41))/(C$50-C$49)*10)),1)))</f>
        <v>9.9</v>
      </c>
      <c r="D38" s="390">
        <f>IF(P1_IndicatorData!G41="No data","x",ROUND(IF(P1_IndicatorData!G41&gt;D$50,10,IF(P1_IndicatorData!G41&lt;D$49,0,10-(D$50-P1_IndicatorData!G41)/(D$50-D$49)*10)),1))</f>
        <v>8.9</v>
      </c>
      <c r="E38" s="390">
        <f>IF(P1_IndicatorData!H41="No data","x",IF(P1_IndicatorData!H41=0,0,ROUND(IF(LOG(P1_IndicatorData!H41)&gt;E$50,10,IF(LOG(P1_IndicatorData!H41)&lt;E$49,0,10-(E$50-LOG(P1_IndicatorData!H41))/(E$50-E$49)*10)),1)))</f>
        <v>4.2</v>
      </c>
      <c r="F38" s="391">
        <f>IF(P1_IndicatorData!I41="No data","x",ROUND(IF(P1_IndicatorData!I41&gt;F$50,10,IF(P1_IndicatorData!I41&lt;F$49,0,10-(F$50-P1_IndicatorData!I41)/(F$50-F$49)*10)),1))</f>
        <v>1.1000000000000001</v>
      </c>
      <c r="G38" s="279">
        <f>IF(P1_IndicatorData!J41="No data","x",IF(P1_IndicatorData!J41=0,0,ROUND(IF(LOG(P1_IndicatorData!J41)&gt;G$50,10,IF(LOG(P1_IndicatorData!J41)&lt;G$49,0,10-(G$50-LOG(P1_IndicatorData!J41))/(G$50-G$49)*10)),1)))</f>
        <v>5.6</v>
      </c>
      <c r="H38" s="263">
        <f>IF(P1_IndicatorData!K41="No data","x",ROUND(IF(P1_IndicatorData!K41&gt;H$50,10,IF(P1_IndicatorData!K41&lt;H$49,0,10-(H$50-P1_IndicatorData!K41)/(H$50-H$49)*10)),1))</f>
        <v>7.5</v>
      </c>
      <c r="I38" s="279">
        <f>IF(P1_IndicatorData!L41="No data","x",IF(P1_IndicatorData!L41=0,0,ROUND(IF(LOG(P1_IndicatorData!L41)&gt;I$50,10,IF(LOG(P1_IndicatorData!L41)&lt;I$49,0,10-(I$50-LOG(P1_IndicatorData!L41))/(I$50-I$49)*10)),1)))</f>
        <v>7.9</v>
      </c>
      <c r="J38" s="263">
        <f>IF(P1_IndicatorData!M41="No data","x",ROUND(IF(P1_IndicatorData!M41&gt;J$50,10,IF(P1_IndicatorData!M41&lt;J$49,0,10-(J$50-P1_IndicatorData!M41)/(J$50-J$49)*10)),1))</f>
        <v>8.6</v>
      </c>
      <c r="K38" s="279">
        <f>IF(P1_IndicatorData!N41="No data","x",IF(P1_IndicatorData!N41=0,0,ROUND(IF(LOG(P1_IndicatorData!N41)&gt;K$50,10,IF(LOG(P1_IndicatorData!N41)&lt;K$49,0,10-(K$50-LOG(P1_IndicatorData!N41))/(K$50-K$49)*10)),1)))</f>
        <v>2.6</v>
      </c>
      <c r="L38" s="263">
        <f>IF(P1_IndicatorData!O41="No data","x",ROUND(IF(P1_IndicatorData!O41&gt;L$50,10,IF(P1_IndicatorData!O41&lt;L$49,0,10-(L$50-P1_IndicatorData!O41)/(L$50-L$49)*10)),1))</f>
        <v>0.2</v>
      </c>
      <c r="M38" s="279">
        <f>IF(P1_IndicatorData!P41="No data","x",IF(P1_IndicatorData!P41=0,0,ROUND(IF(LOG(P1_IndicatorData!P41)&gt;M$50,10,IF(LOG(P1_IndicatorData!P41)&lt;M$49,0,10-(M$50-LOG(P1_IndicatorData!P41))/(M$50-M$49)*10)),1)))</f>
        <v>7.1</v>
      </c>
      <c r="N38" s="263">
        <f>IF(P1_IndicatorData!Q41="No data","x",ROUND(IF(P1_IndicatorData!Q41&gt;N$50,10,IF(P1_IndicatorData!Q41&lt;N$49,0,10-(N$50-P1_IndicatorData!Q41)/(N$50-N$49)*10)),1))</f>
        <v>4</v>
      </c>
      <c r="O38" s="279">
        <f>IF(P1_IndicatorData!R41="No data","x",IF(P1_IndicatorData!R41=0,0,ROUND(IF(LOG(P1_IndicatorData!R41)&gt;O$50,10,IF(LOG(P1_IndicatorData!R41)&lt;O$49,0,10-(O$50-LOG(P1_IndicatorData!R41))/(O$50-O$49)*10)),1)))</f>
        <v>0</v>
      </c>
      <c r="P38" s="263">
        <f>IF(P1_IndicatorData!S41="No data","x",ROUND(IF(P1_IndicatorData!S41&gt;P$50,10,IF(P1_IndicatorData!S41&lt;P$49,0,10-(P$50-P1_IndicatorData!S41)/(P$50-P$49)*10)),1))</f>
        <v>0</v>
      </c>
      <c r="Q38" s="279">
        <f>IF(P1_IndicatorData!T41="No data","x",IF(P1_IndicatorData!T41=0,0,ROUND(IF(LOG(P1_IndicatorData!T41)&gt;Q$50,10,IF(LOG(P1_IndicatorData!T41)&lt;Q$49,0,10-(Q$50-LOG(P1_IndicatorData!T41))/(Q$50-Q$49)*10)),1)))</f>
        <v>6.9</v>
      </c>
      <c r="R38" s="263">
        <f>IF(P1_IndicatorData!U41="No data","x",ROUND(IF(P1_IndicatorData!U41&gt;R$50,10,IF(P1_IndicatorData!U41&lt;R$49,0,10-(R$50-P1_IndicatorData!U41)/(R$50-R$49)*10)),1))</f>
        <v>3.2</v>
      </c>
      <c r="S38" s="279">
        <f>IF(P1_IndicatorData!V41="No data","x",IF(P1_IndicatorData!V41=0,0,ROUND(IF(LOG(P1_IndicatorData!V41)&gt;S$50,10,IF(LOG(P1_IndicatorData!V41)&lt;S$49,0,10-(S$50-LOG(P1_IndicatorData!V41))/(S$50-S$49)*10)),1)))</f>
        <v>1.1000000000000001</v>
      </c>
      <c r="T38" s="263">
        <f>IF(P1_IndicatorData!W41="No data","x",ROUND(IF(P1_IndicatorData!W41&gt;T$50,10,IF(P1_IndicatorData!W41&lt;T$49,0,10-(T$50-P1_IndicatorData!W41)/(T$50-T$49)*10)),1))</f>
        <v>0.1</v>
      </c>
      <c r="U38" s="279">
        <f>IF(P1_IndicatorData!X41="No data","x",IF(P1_IndicatorData!X41=0,0,ROUND(IF(LOG(P1_IndicatorData!X41)&gt;U$50,10,IF(LOG(P1_IndicatorData!X41)&lt;U$49,0,10-(U$50-LOG(P1_IndicatorData!X41))/(U$50-U$49)*10)),1)))</f>
        <v>6.2</v>
      </c>
      <c r="V38" s="263">
        <f>IF(P1_IndicatorData!Y41="No data","x",ROUND(IF(P1_IndicatorData!Y41&gt;V$50,10,IF(P1_IndicatorData!Y41&lt;V$49,0,10-(V$50-P1_IndicatorData!Y41)/(V$50-V$49)*10)),1))</f>
        <v>9.8000000000000007</v>
      </c>
      <c r="W38" s="279">
        <f>IF(P1_IndicatorData!Z41="No data","x",IF(P1_IndicatorData!Z41=0,0,ROUND(IF(LOG(P1_IndicatorData!Z41)&gt;W$50,10,IF(LOG(P1_IndicatorData!Z41)&lt;W$49,0,10-(W$50-LOG(P1_IndicatorData!Z41))/(W$50-W$49)*10)),1)))</f>
        <v>2.5</v>
      </c>
      <c r="X38" s="263">
        <f>IF(P1_IndicatorData!AA41="No data","x",ROUND(IF(P1_IndicatorData!AA41&gt;X$50,10,IF(P1_IndicatorData!AA41&lt;X$49,0,10-(X$50-P1_IndicatorData!AA41)/(X$50-X$49)*10)),1))</f>
        <v>0.3</v>
      </c>
      <c r="Y38" s="285">
        <f t="shared" si="11"/>
        <v>9.5</v>
      </c>
      <c r="Z38" s="285">
        <f t="shared" si="0"/>
        <v>2.8</v>
      </c>
      <c r="AA38" s="284">
        <f t="shared" si="12"/>
        <v>6.7</v>
      </c>
      <c r="AB38" s="284">
        <f t="shared" si="1"/>
        <v>8.3000000000000007</v>
      </c>
      <c r="AC38" s="285">
        <f t="shared" si="13"/>
        <v>7.6</v>
      </c>
      <c r="AD38" s="285">
        <f t="shared" si="2"/>
        <v>1.5</v>
      </c>
      <c r="AE38" s="284">
        <f t="shared" si="3"/>
        <v>5.8</v>
      </c>
      <c r="AF38" s="286">
        <f t="shared" si="14"/>
        <v>0</v>
      </c>
      <c r="AG38" s="286">
        <f t="shared" si="4"/>
        <v>5.3</v>
      </c>
      <c r="AH38" s="286">
        <f t="shared" si="5"/>
        <v>0.6</v>
      </c>
      <c r="AI38" s="284">
        <f t="shared" si="15"/>
        <v>2.2999999999999998</v>
      </c>
      <c r="AJ38" s="285">
        <f t="shared" si="16"/>
        <v>4.3</v>
      </c>
      <c r="AK38" s="286">
        <f t="shared" si="6"/>
        <v>4.4000000000000004</v>
      </c>
      <c r="AL38" s="286">
        <f t="shared" si="7"/>
        <v>5.0999999999999996</v>
      </c>
      <c r="AM38" s="284">
        <f t="shared" si="8"/>
        <v>4.8</v>
      </c>
      <c r="AN38" s="284">
        <f>IF(P1_IndicatorData!AB41="No data","x",ROUND(IF(P1_IndicatorData!AB41&gt;AN$50,0,IF(P1_IndicatorData!AB41&lt;AN$49,10,(AN$50-P1_IndicatorData!AB41)/(AN$50-AN$49)*10)),1))</f>
        <v>9.6</v>
      </c>
      <c r="AO38" s="285">
        <f t="shared" si="9"/>
        <v>8</v>
      </c>
      <c r="AP38" s="285">
        <f>IF(P1_IndicatorData!AC41="No data","x",ROUND(IF(P1_IndicatorData!AC41&gt;AP$50,10,IF(P1_IndicatorData!AC41&lt;AP$49,0,10-(AP$50-P1_IndicatorData!AC41)/(AP$50-AP$49)*10)),1))</f>
        <v>6.4</v>
      </c>
      <c r="AQ38" s="288">
        <f t="shared" si="10"/>
        <v>6.5</v>
      </c>
    </row>
    <row r="39" spans="1:43">
      <c r="A39" s="182" t="s">
        <v>138</v>
      </c>
      <c r="B39" s="182" t="s">
        <v>139</v>
      </c>
      <c r="C39" s="390">
        <f>IF(P1_IndicatorData!F42="No data","x",IF(P1_IndicatorData!F42=0,0,ROUND(IF(LOG(P1_IndicatorData!F42)&gt;C$50,10,IF(LOG(P1_IndicatorData!F42)&lt;C$49,0,10-(C$50-LOG(P1_IndicatorData!F42))/(C$50-C$49)*10)),1)))</f>
        <v>3.9</v>
      </c>
      <c r="D39" s="390">
        <f>IF(P1_IndicatorData!G42="No data","x",ROUND(IF(P1_IndicatorData!G42&gt;D$50,10,IF(P1_IndicatorData!G42&lt;D$49,0,10-(D$50-P1_IndicatorData!G42)/(D$50-D$49)*10)),1))</f>
        <v>0</v>
      </c>
      <c r="E39" s="390">
        <f>IF(P1_IndicatorData!H42="No data","x",IF(P1_IndicatorData!H42=0,0,ROUND(IF(LOG(P1_IndicatorData!H42)&gt;E$50,10,IF(LOG(P1_IndicatorData!H42)&lt;E$49,0,10-(E$50-LOG(P1_IndicatorData!H42))/(E$50-E$49)*10)),1)))</f>
        <v>0</v>
      </c>
      <c r="F39" s="391">
        <f>IF(P1_IndicatorData!I42="No data","x",ROUND(IF(P1_IndicatorData!I42&gt;F$50,10,IF(P1_IndicatorData!I42&lt;F$49,0,10-(F$50-P1_IndicatorData!I42)/(F$50-F$49)*10)),1))</f>
        <v>0</v>
      </c>
      <c r="G39" s="279">
        <f>IF(P1_IndicatorData!J42="No data","x",IF(P1_IndicatorData!J42=0,0,ROUND(IF(LOG(P1_IndicatorData!J42)&gt;G$50,10,IF(LOG(P1_IndicatorData!J42)&lt;G$49,0,10-(G$50-LOG(P1_IndicatorData!J42))/(G$50-G$49)*10)),1)))</f>
        <v>6.2</v>
      </c>
      <c r="H39" s="263">
        <f>IF(P1_IndicatorData!K42="No data","x",ROUND(IF(P1_IndicatorData!K42&gt;H$50,10,IF(P1_IndicatorData!K42&lt;H$49,0,10-(H$50-P1_IndicatorData!K42)/(H$50-H$49)*10)),1))</f>
        <v>3.5</v>
      </c>
      <c r="I39" s="279">
        <f>IF(P1_IndicatorData!L42="No data","x",IF(P1_IndicatorData!L42=0,0,ROUND(IF(LOG(P1_IndicatorData!L42)&gt;I$50,10,IF(LOG(P1_IndicatorData!L42)&lt;I$49,0,10-(I$50-LOG(P1_IndicatorData!L42))/(I$50-I$49)*10)),1)))</f>
        <v>0</v>
      </c>
      <c r="J39" s="263">
        <f>IF(P1_IndicatorData!M42="No data","x",ROUND(IF(P1_IndicatorData!M42&gt;J$50,10,IF(P1_IndicatorData!M42&lt;J$49,0,10-(J$50-P1_IndicatorData!M42)/(J$50-J$49)*10)),1))</f>
        <v>0</v>
      </c>
      <c r="K39" s="279">
        <f>IF(P1_IndicatorData!N42="No data","x",IF(P1_IndicatorData!N42=0,0,ROUND(IF(LOG(P1_IndicatorData!N42)&gt;K$50,10,IF(LOG(P1_IndicatorData!N42)&lt;K$49,0,10-(K$50-LOG(P1_IndicatorData!N42))/(K$50-K$49)*10)),1)))</f>
        <v>10</v>
      </c>
      <c r="L39" s="263">
        <f>IF(P1_IndicatorData!O42="No data","x",ROUND(IF(P1_IndicatorData!O42&gt;L$50,10,IF(P1_IndicatorData!O42&lt;L$49,0,10-(L$50-P1_IndicatorData!O42)/(L$50-L$49)*10)),1))</f>
        <v>10</v>
      </c>
      <c r="M39" s="279">
        <f>IF(P1_IndicatorData!P42="No data","x",IF(P1_IndicatorData!P42=0,0,ROUND(IF(LOG(P1_IndicatorData!P42)&gt;M$50,10,IF(LOG(P1_IndicatorData!P42)&lt;M$49,0,10-(M$50-LOG(P1_IndicatorData!P42))/(M$50-M$49)*10)),1)))</f>
        <v>9.1999999999999993</v>
      </c>
      <c r="N39" s="263">
        <f>IF(P1_IndicatorData!Q42="No data","x",ROUND(IF(P1_IndicatorData!Q42&gt;N$50,10,IF(P1_IndicatorData!Q42&lt;N$49,0,10-(N$50-P1_IndicatorData!Q42)/(N$50-N$49)*10)),1))</f>
        <v>10</v>
      </c>
      <c r="O39" s="279">
        <f>IF(P1_IndicatorData!R42="No data","x",IF(P1_IndicatorData!R42=0,0,ROUND(IF(LOG(P1_IndicatorData!R42)&gt;O$50,10,IF(LOG(P1_IndicatorData!R42)&lt;O$49,0,10-(O$50-LOG(P1_IndicatorData!R42))/(O$50-O$49)*10)),1)))</f>
        <v>10</v>
      </c>
      <c r="P39" s="263">
        <f>IF(P1_IndicatorData!S42="No data","x",ROUND(IF(P1_IndicatorData!S42&gt;P$50,10,IF(P1_IndicatorData!S42&lt;P$49,0,10-(P$50-P1_IndicatorData!S42)/(P$50-P$49)*10)),1))</f>
        <v>10</v>
      </c>
      <c r="Q39" s="279">
        <f>IF(P1_IndicatorData!T42="No data","x",IF(P1_IndicatorData!T42=0,0,ROUND(IF(LOG(P1_IndicatorData!T42)&gt;Q$50,10,IF(LOG(P1_IndicatorData!T42)&lt;Q$49,0,10-(Q$50-LOG(P1_IndicatorData!T42))/(Q$50-Q$49)*10)),1)))</f>
        <v>9.1999999999999993</v>
      </c>
      <c r="R39" s="263">
        <f>IF(P1_IndicatorData!U42="No data","x",ROUND(IF(P1_IndicatorData!U42&gt;R$50,10,IF(P1_IndicatorData!U42&lt;R$49,0,10-(R$50-P1_IndicatorData!U42)/(R$50-R$49)*10)),1))</f>
        <v>9.9</v>
      </c>
      <c r="S39" s="279">
        <f>IF(P1_IndicatorData!V42="No data","x",IF(P1_IndicatorData!V42=0,0,ROUND(IF(LOG(P1_IndicatorData!V42)&gt;S$50,10,IF(LOG(P1_IndicatorData!V42)&lt;S$49,0,10-(S$50-LOG(P1_IndicatorData!V42))/(S$50-S$49)*10)),1)))</f>
        <v>8.1999999999999993</v>
      </c>
      <c r="T39" s="263">
        <f>IF(P1_IndicatorData!W42="No data","x",ROUND(IF(P1_IndicatorData!W42&gt;T$50,10,IF(P1_IndicatorData!W42&lt;T$49,0,10-(T$50-P1_IndicatorData!W42)/(T$50-T$49)*10)),1))</f>
        <v>5.9</v>
      </c>
      <c r="U39" s="279">
        <f>IF(P1_IndicatorData!X42="No data","x",IF(P1_IndicatorData!X42=0,0,ROUND(IF(LOG(P1_IndicatorData!X42)&gt;U$50,10,IF(LOG(P1_IndicatorData!X42)&lt;U$49,0,10-(U$50-LOG(P1_IndicatorData!X42))/(U$50-U$49)*10)),1)))</f>
        <v>8.4</v>
      </c>
      <c r="V39" s="263">
        <f>IF(P1_IndicatorData!Y42="No data","x",ROUND(IF(P1_IndicatorData!Y42&gt;V$50,10,IF(P1_IndicatorData!Y42&lt;V$49,0,10-(V$50-P1_IndicatorData!Y42)/(V$50-V$49)*10)),1))</f>
        <v>9.9</v>
      </c>
      <c r="W39" s="279">
        <f>IF(P1_IndicatorData!Z42="No data","x",IF(P1_IndicatorData!Z42=0,0,ROUND(IF(LOG(P1_IndicatorData!Z42)&gt;W$50,10,IF(LOG(P1_IndicatorData!Z42)&lt;W$49,0,10-(W$50-LOG(P1_IndicatorData!Z42))/(W$50-W$49)*10)),1)))</f>
        <v>9</v>
      </c>
      <c r="X39" s="263">
        <f>IF(P1_IndicatorData!AA42="No data","x",ROUND(IF(P1_IndicatorData!AA42&gt;X$50,10,IF(P1_IndicatorData!AA42&lt;X$49,0,10-(X$50-P1_IndicatorData!AA42)/(X$50-X$49)*10)),1))</f>
        <v>10</v>
      </c>
      <c r="Y39" s="285">
        <f t="shared" si="11"/>
        <v>2.2000000000000002</v>
      </c>
      <c r="Z39" s="285">
        <f t="shared" si="0"/>
        <v>0</v>
      </c>
      <c r="AA39" s="284">
        <f t="shared" si="12"/>
        <v>5</v>
      </c>
      <c r="AB39" s="284">
        <f t="shared" si="1"/>
        <v>0</v>
      </c>
      <c r="AC39" s="285">
        <f t="shared" si="13"/>
        <v>2.9</v>
      </c>
      <c r="AD39" s="285">
        <f t="shared" si="2"/>
        <v>10</v>
      </c>
      <c r="AE39" s="284">
        <f t="shared" si="3"/>
        <v>9.6999999999999993</v>
      </c>
      <c r="AF39" s="286">
        <f t="shared" si="14"/>
        <v>10</v>
      </c>
      <c r="AG39" s="286">
        <f t="shared" si="4"/>
        <v>9.6</v>
      </c>
      <c r="AH39" s="286">
        <f t="shared" si="5"/>
        <v>7.2</v>
      </c>
      <c r="AI39" s="284">
        <f t="shared" si="15"/>
        <v>9.1999999999999993</v>
      </c>
      <c r="AJ39" s="285">
        <f t="shared" si="16"/>
        <v>9.5</v>
      </c>
      <c r="AK39" s="286">
        <f t="shared" si="6"/>
        <v>8.6999999999999993</v>
      </c>
      <c r="AL39" s="286">
        <f t="shared" si="7"/>
        <v>10</v>
      </c>
      <c r="AM39" s="284">
        <f t="shared" si="8"/>
        <v>9.5</v>
      </c>
      <c r="AN39" s="284">
        <f>IF(P1_IndicatorData!AB42="No data","x",ROUND(IF(P1_IndicatorData!AB42&gt;AN$50,0,IF(P1_IndicatorData!AB42&lt;AN$49,10,(AN$50-P1_IndicatorData!AB42)/(AN$50-AN$49)*10)),1))</f>
        <v>9.5</v>
      </c>
      <c r="AO39" s="285">
        <f t="shared" si="9"/>
        <v>9.5</v>
      </c>
      <c r="AP39" s="285">
        <f>IF(P1_IndicatorData!AC42="No data","x",ROUND(IF(P1_IndicatorData!AC42&gt;AP$50,10,IF(P1_IndicatorData!AC42&lt;AP$49,0,10-(AP$50-P1_IndicatorData!AC42)/(AP$50-AP$49)*10)),1))</f>
        <v>0.8</v>
      </c>
      <c r="AQ39" s="288">
        <f t="shared" si="10"/>
        <v>6.9</v>
      </c>
    </row>
    <row r="40" spans="1:43">
      <c r="A40" s="182" t="s">
        <v>140</v>
      </c>
      <c r="B40" s="182" t="s">
        <v>141</v>
      </c>
      <c r="C40" s="390">
        <f>IF(P1_IndicatorData!F43="No data","x",IF(P1_IndicatorData!F43=0,0,ROUND(IF(LOG(P1_IndicatorData!F43)&gt;C$50,10,IF(LOG(P1_IndicatorData!F43)&lt;C$49,0,10-(C$50-LOG(P1_IndicatorData!F43))/(C$50-C$49)*10)),1)))</f>
        <v>8.5</v>
      </c>
      <c r="D40" s="390">
        <f>IF(P1_IndicatorData!G43="No data","x",ROUND(IF(P1_IndicatorData!G43&gt;D$50,10,IF(P1_IndicatorData!G43&lt;D$49,0,10-(D$50-P1_IndicatorData!G43)/(D$50-D$49)*10)),1))</f>
        <v>4.3</v>
      </c>
      <c r="E40" s="390">
        <f>IF(P1_IndicatorData!H43="No data","x",IF(P1_IndicatorData!H43=0,0,ROUND(IF(LOG(P1_IndicatorData!H43)&gt;E$50,10,IF(LOG(P1_IndicatorData!H43)&lt;E$49,0,10-(E$50-LOG(P1_IndicatorData!H43))/(E$50-E$49)*10)),1)))</f>
        <v>7.1</v>
      </c>
      <c r="F40" s="391">
        <f>IF(P1_IndicatorData!I43="No data","x",ROUND(IF(P1_IndicatorData!I43&gt;F$50,10,IF(P1_IndicatorData!I43&lt;F$49,0,10-(F$50-P1_IndicatorData!I43)/(F$50-F$49)*10)),1))</f>
        <v>9.9</v>
      </c>
      <c r="G40" s="279">
        <f>IF(P1_IndicatorData!J43="No data","x",IF(P1_IndicatorData!J43=0,0,ROUND(IF(LOG(P1_IndicatorData!J43)&gt;G$50,10,IF(LOG(P1_IndicatorData!J43)&lt;G$49,0,10-(G$50-LOG(P1_IndicatorData!J43))/(G$50-G$49)*10)),1)))</f>
        <v>5.7</v>
      </c>
      <c r="H40" s="263">
        <f>IF(P1_IndicatorData!K43="No data","x",ROUND(IF(P1_IndicatorData!K43&gt;H$50,10,IF(P1_IndicatorData!K43&lt;H$49,0,10-(H$50-P1_IndicatorData!K43)/(H$50-H$49)*10)),1))</f>
        <v>9.9</v>
      </c>
      <c r="I40" s="279">
        <f>IF(P1_IndicatorData!L43="No data","x",IF(P1_IndicatorData!L43=0,0,ROUND(IF(LOG(P1_IndicatorData!L43)&gt;I$50,10,IF(LOG(P1_IndicatorData!L43)&lt;I$49,0,10-(I$50-LOG(P1_IndicatorData!L43))/(I$50-I$49)*10)),1)))</f>
        <v>7.6</v>
      </c>
      <c r="J40" s="263">
        <f>IF(P1_IndicatorData!M43="No data","x",ROUND(IF(P1_IndicatorData!M43&gt;J$50,10,IF(P1_IndicatorData!M43&lt;J$49,0,10-(J$50-P1_IndicatorData!M43)/(J$50-J$49)*10)),1))</f>
        <v>7.7</v>
      </c>
      <c r="K40" s="279">
        <f>IF(P1_IndicatorData!N43="No data","x",IF(P1_IndicatorData!N43=0,0,ROUND(IF(LOG(P1_IndicatorData!N43)&gt;K$50,10,IF(LOG(P1_IndicatorData!N43)&lt;K$49,0,10-(K$50-LOG(P1_IndicatorData!N43))/(K$50-K$49)*10)),1)))</f>
        <v>1.3</v>
      </c>
      <c r="L40" s="263">
        <f>IF(P1_IndicatorData!O43="No data","x",ROUND(IF(P1_IndicatorData!O43&gt;L$50,10,IF(P1_IndicatorData!O43&lt;L$49,0,10-(L$50-P1_IndicatorData!O43)/(L$50-L$49)*10)),1))</f>
        <v>0.1</v>
      </c>
      <c r="M40" s="279">
        <f>IF(P1_IndicatorData!P43="No data","x",IF(P1_IndicatorData!P43=0,0,ROUND(IF(LOG(P1_IndicatorData!P43)&gt;M$50,10,IF(LOG(P1_IndicatorData!P43)&lt;M$49,0,10-(M$50-LOG(P1_IndicatorData!P43))/(M$50-M$49)*10)),1)))</f>
        <v>7.8</v>
      </c>
      <c r="N40" s="263">
        <f>IF(P1_IndicatorData!Q43="No data","x",ROUND(IF(P1_IndicatorData!Q43&gt;N$50,10,IF(P1_IndicatorData!Q43&lt;N$49,0,10-(N$50-P1_IndicatorData!Q43)/(N$50-N$49)*10)),1))</f>
        <v>9.9</v>
      </c>
      <c r="O40" s="279">
        <f>IF(P1_IndicatorData!R43="No data","x",IF(P1_IndicatorData!R43=0,0,ROUND(IF(LOG(P1_IndicatorData!R43)&gt;O$50,10,IF(LOG(P1_IndicatorData!R43)&lt;O$49,0,10-(O$50-LOG(P1_IndicatorData!R43))/(O$50-O$49)*10)),1)))</f>
        <v>0</v>
      </c>
      <c r="P40" s="263">
        <f>IF(P1_IndicatorData!S43="No data","x",ROUND(IF(P1_IndicatorData!S43&gt;P$50,10,IF(P1_IndicatorData!S43&lt;P$49,0,10-(P$50-P1_IndicatorData!S43)/(P$50-P$49)*10)),1))</f>
        <v>0</v>
      </c>
      <c r="Q40" s="279">
        <f>IF(P1_IndicatorData!T43="No data","x",IF(P1_IndicatorData!T43=0,0,ROUND(IF(LOG(P1_IndicatorData!T43)&gt;Q$50,10,IF(LOG(P1_IndicatorData!T43)&lt;Q$49,0,10-(Q$50-LOG(P1_IndicatorData!T43))/(Q$50-Q$49)*10)),1)))</f>
        <v>7.8</v>
      </c>
      <c r="R40" s="263">
        <f>IF(P1_IndicatorData!U43="No data","x",ROUND(IF(P1_IndicatorData!U43&gt;R$50,10,IF(P1_IndicatorData!U43&lt;R$49,0,10-(R$50-P1_IndicatorData!U43)/(R$50-R$49)*10)),1))</f>
        <v>9.8000000000000007</v>
      </c>
      <c r="S40" s="279">
        <f>IF(P1_IndicatorData!V43="No data","x",IF(P1_IndicatorData!V43=0,0,ROUND(IF(LOG(P1_IndicatorData!V43)&gt;S$50,10,IF(LOG(P1_IndicatorData!V43)&lt;S$49,0,10-(S$50-LOG(P1_IndicatorData!V43))/(S$50-S$49)*10)),1)))</f>
        <v>6.4</v>
      </c>
      <c r="T40" s="263">
        <f>IF(P1_IndicatorData!W43="No data","x",ROUND(IF(P1_IndicatorData!W43&gt;T$50,10,IF(P1_IndicatorData!W43&lt;T$49,0,10-(T$50-P1_IndicatorData!W43)/(T$50-T$49)*10)),1))</f>
        <v>6.2</v>
      </c>
      <c r="U40" s="279">
        <f>IF(P1_IndicatorData!X43="No data","x",IF(P1_IndicatorData!X43=0,0,ROUND(IF(LOG(P1_IndicatorData!X43)&gt;U$50,10,IF(LOG(P1_IndicatorData!X43)&lt;U$49,0,10-(U$50-LOG(P1_IndicatorData!X43))/(U$50-U$49)*10)),1)))</f>
        <v>5.7</v>
      </c>
      <c r="V40" s="263">
        <f>IF(P1_IndicatorData!Y43="No data","x",ROUND(IF(P1_IndicatorData!Y43&gt;V$50,10,IF(P1_IndicatorData!Y43&lt;V$49,0,10-(V$50-P1_IndicatorData!Y43)/(V$50-V$49)*10)),1))</f>
        <v>10</v>
      </c>
      <c r="W40" s="279">
        <f>IF(P1_IndicatorData!Z43="No data","x",IF(P1_IndicatorData!Z43=0,0,ROUND(IF(LOG(P1_IndicatorData!Z43)&gt;W$50,10,IF(LOG(P1_IndicatorData!Z43)&lt;W$49,0,10-(W$50-LOG(P1_IndicatorData!Z43))/(W$50-W$49)*10)),1)))</f>
        <v>0</v>
      </c>
      <c r="X40" s="263">
        <f>IF(P1_IndicatorData!AA43="No data","x",ROUND(IF(P1_IndicatorData!AA43&gt;X$50,10,IF(P1_IndicatorData!AA43&lt;X$49,0,10-(X$50-P1_IndicatorData!AA43)/(X$50-X$49)*10)),1))</f>
        <v>0</v>
      </c>
      <c r="Y40" s="285">
        <f t="shared" si="11"/>
        <v>6.9</v>
      </c>
      <c r="Z40" s="285">
        <f t="shared" si="0"/>
        <v>8.9</v>
      </c>
      <c r="AA40" s="284">
        <f t="shared" si="12"/>
        <v>8.6</v>
      </c>
      <c r="AB40" s="284">
        <f t="shared" si="1"/>
        <v>7.7</v>
      </c>
      <c r="AC40" s="285">
        <f t="shared" si="13"/>
        <v>8.1999999999999993</v>
      </c>
      <c r="AD40" s="285">
        <f t="shared" si="2"/>
        <v>0.7</v>
      </c>
      <c r="AE40" s="284">
        <f t="shared" si="3"/>
        <v>9.1</v>
      </c>
      <c r="AF40" s="286">
        <f t="shared" si="14"/>
        <v>0</v>
      </c>
      <c r="AG40" s="286">
        <f t="shared" si="4"/>
        <v>9</v>
      </c>
      <c r="AH40" s="286">
        <f t="shared" si="5"/>
        <v>6.3</v>
      </c>
      <c r="AI40" s="284">
        <f t="shared" si="15"/>
        <v>6.3</v>
      </c>
      <c r="AJ40" s="285">
        <f t="shared" si="16"/>
        <v>8</v>
      </c>
      <c r="AK40" s="286">
        <f t="shared" si="6"/>
        <v>2.9</v>
      </c>
      <c r="AL40" s="286">
        <f t="shared" si="7"/>
        <v>5</v>
      </c>
      <c r="AM40" s="284">
        <f t="shared" si="8"/>
        <v>4</v>
      </c>
      <c r="AN40" s="284">
        <f>IF(P1_IndicatorData!AB43="No data","x",ROUND(IF(P1_IndicatorData!AB43&gt;AN$50,0,IF(P1_IndicatorData!AB43&lt;AN$49,10,(AN$50-P1_IndicatorData!AB43)/(AN$50-AN$49)*10)),1))</f>
        <v>8.8000000000000007</v>
      </c>
      <c r="AO40" s="285">
        <f t="shared" si="9"/>
        <v>7.1</v>
      </c>
      <c r="AP40" s="285">
        <f>IF(P1_IndicatorData!AC43="No data","x",ROUND(IF(P1_IndicatorData!AC43&gt;AP$50,10,IF(P1_IndicatorData!AC43&lt;AP$49,0,10-(AP$50-P1_IndicatorData!AC43)/(AP$50-AP$49)*10)),1))</f>
        <v>0.4</v>
      </c>
      <c r="AQ40" s="288">
        <f t="shared" si="10"/>
        <v>6.6</v>
      </c>
    </row>
    <row r="41" spans="1:43">
      <c r="A41" s="182" t="s">
        <v>142</v>
      </c>
      <c r="B41" s="182" t="s">
        <v>143</v>
      </c>
      <c r="C41" s="390">
        <f>IF(P1_IndicatorData!F44="No data","x",IF(P1_IndicatorData!F44=0,0,ROUND(IF(LOG(P1_IndicatorData!F44)&gt;C$50,10,IF(LOG(P1_IndicatorData!F44)&lt;C$49,0,10-(C$50-LOG(P1_IndicatorData!F44))/(C$50-C$49)*10)),1)))</f>
        <v>9.6999999999999993</v>
      </c>
      <c r="D41" s="390">
        <f>IF(P1_IndicatorData!G44="No data","x",ROUND(IF(P1_IndicatorData!G44&gt;D$50,10,IF(P1_IndicatorData!G44&lt;D$49,0,10-(D$50-P1_IndicatorData!G44)/(D$50-D$49)*10)),1))</f>
        <v>8</v>
      </c>
      <c r="E41" s="390">
        <f>IF(P1_IndicatorData!H44="No data","x",IF(P1_IndicatorData!H44=0,0,ROUND(IF(LOG(P1_IndicatorData!H44)&gt;E$50,10,IF(LOG(P1_IndicatorData!H44)&lt;E$49,0,10-(E$50-LOG(P1_IndicatorData!H44))/(E$50-E$49)*10)),1)))</f>
        <v>7.4</v>
      </c>
      <c r="F41" s="391">
        <f>IF(P1_IndicatorData!I44="No data","x",ROUND(IF(P1_IndicatorData!I44&gt;F$50,10,IF(P1_IndicatorData!I44&lt;F$49,0,10-(F$50-P1_IndicatorData!I44)/(F$50-F$49)*10)),1))</f>
        <v>9.5</v>
      </c>
      <c r="G41" s="279">
        <f>IF(P1_IndicatorData!J44="No data","x",IF(P1_IndicatorData!J44=0,0,ROUND(IF(LOG(P1_IndicatorData!J44)&gt;G$50,10,IF(LOG(P1_IndicatorData!J44)&lt;G$49,0,10-(G$50-LOG(P1_IndicatorData!J44))/(G$50-G$49)*10)),1)))</f>
        <v>3</v>
      </c>
      <c r="H41" s="263">
        <f>IF(P1_IndicatorData!K44="No data","x",ROUND(IF(P1_IndicatorData!K44&gt;H$50,10,IF(P1_IndicatorData!K44&lt;H$49,0,10-(H$50-P1_IndicatorData!K44)/(H$50-H$49)*10)),1))</f>
        <v>2.2999999999999998</v>
      </c>
      <c r="I41" s="279">
        <f>IF(P1_IndicatorData!L44="No data","x",IF(P1_IndicatorData!L44=0,0,ROUND(IF(LOG(P1_IndicatorData!L44)&gt;I$50,10,IF(LOG(P1_IndicatorData!L44)&lt;I$49,0,10-(I$50-LOG(P1_IndicatorData!L44))/(I$50-I$49)*10)),1)))</f>
        <v>8.1</v>
      </c>
      <c r="J41" s="263">
        <f>IF(P1_IndicatorData!M44="No data","x",ROUND(IF(P1_IndicatorData!M44&gt;J$50,10,IF(P1_IndicatorData!M44&lt;J$49,0,10-(J$50-P1_IndicatorData!M44)/(J$50-J$49)*10)),1))</f>
        <v>9.8000000000000007</v>
      </c>
      <c r="K41" s="279">
        <f>IF(P1_IndicatorData!N44="No data","x",IF(P1_IndicatorData!N44=0,0,ROUND(IF(LOG(P1_IndicatorData!N44)&gt;K$50,10,IF(LOG(P1_IndicatorData!N44)&lt;K$49,0,10-(K$50-LOG(P1_IndicatorData!N44))/(K$50-K$49)*10)),1)))</f>
        <v>9.4</v>
      </c>
      <c r="L41" s="263">
        <f>IF(P1_IndicatorData!O44="No data","x",ROUND(IF(P1_IndicatorData!O44&gt;L$50,10,IF(P1_IndicatorData!O44&lt;L$49,0,10-(L$50-P1_IndicatorData!O44)/(L$50-L$49)*10)),1))</f>
        <v>10</v>
      </c>
      <c r="M41" s="279">
        <f>IF(P1_IndicatorData!P44="No data","x",IF(P1_IndicatorData!P44=0,0,ROUND(IF(LOG(P1_IndicatorData!P44)&gt;M$50,10,IF(LOG(P1_IndicatorData!P44)&lt;M$49,0,10-(M$50-LOG(P1_IndicatorData!P44))/(M$50-M$49)*10)),1)))</f>
        <v>7.8</v>
      </c>
      <c r="N41" s="263">
        <f>IF(P1_IndicatorData!Q44="No data","x",ROUND(IF(P1_IndicatorData!Q44&gt;N$50,10,IF(P1_IndicatorData!Q44&lt;N$49,0,10-(N$50-P1_IndicatorData!Q44)/(N$50-N$49)*10)),1))</f>
        <v>7.2</v>
      </c>
      <c r="O41" s="279">
        <f>IF(P1_IndicatorData!R44="No data","x",IF(P1_IndicatorData!R44=0,0,ROUND(IF(LOG(P1_IndicatorData!R44)&gt;O$50,10,IF(LOG(P1_IndicatorData!R44)&lt;O$49,0,10-(O$50-LOG(P1_IndicatorData!R44))/(O$50-O$49)*10)),1)))</f>
        <v>0</v>
      </c>
      <c r="P41" s="263">
        <f>IF(P1_IndicatorData!S44="No data","x",ROUND(IF(P1_IndicatorData!S44&gt;P$50,10,IF(P1_IndicatorData!S44&lt;P$49,0,10-(P$50-P1_IndicatorData!S44)/(P$50-P$49)*10)),1))</f>
        <v>0</v>
      </c>
      <c r="Q41" s="279">
        <f>IF(P1_IndicatorData!T44="No data","x",IF(P1_IndicatorData!T44=0,0,ROUND(IF(LOG(P1_IndicatorData!T44)&gt;Q$50,10,IF(LOG(P1_IndicatorData!T44)&lt;Q$49,0,10-(Q$50-LOG(P1_IndicatorData!T44))/(Q$50-Q$49)*10)),1)))</f>
        <v>8.1</v>
      </c>
      <c r="R41" s="263">
        <f>IF(P1_IndicatorData!U44="No data","x",ROUND(IF(P1_IndicatorData!U44&gt;R$50,10,IF(P1_IndicatorData!U44&lt;R$49,0,10-(R$50-P1_IndicatorData!U44)/(R$50-R$49)*10)),1))</f>
        <v>9.9</v>
      </c>
      <c r="S41" s="279">
        <f>IF(P1_IndicatorData!V44="No data","x",IF(P1_IndicatorData!V44=0,0,ROUND(IF(LOG(P1_IndicatorData!V44)&gt;S$50,10,IF(LOG(P1_IndicatorData!V44)&lt;S$49,0,10-(S$50-LOG(P1_IndicatorData!V44))/(S$50-S$49)*10)),1)))</f>
        <v>7.4</v>
      </c>
      <c r="T41" s="263">
        <f>IF(P1_IndicatorData!W44="No data","x",ROUND(IF(P1_IndicatorData!W44&gt;T$50,10,IF(P1_IndicatorData!W44&lt;T$49,0,10-(T$50-P1_IndicatorData!W44)/(T$50-T$49)*10)),1))</f>
        <v>9.8000000000000007</v>
      </c>
      <c r="U41" s="279">
        <f>IF(P1_IndicatorData!X44="No data","x",IF(P1_IndicatorData!X44=0,0,ROUND(IF(LOG(P1_IndicatorData!X44)&gt;U$50,10,IF(LOG(P1_IndicatorData!X44)&lt;U$49,0,10-(U$50-LOG(P1_IndicatorData!X44))/(U$50-U$49)*10)),1)))</f>
        <v>6.2</v>
      </c>
      <c r="V41" s="263">
        <f>IF(P1_IndicatorData!Y44="No data","x",ROUND(IF(P1_IndicatorData!Y44&gt;V$50,10,IF(P1_IndicatorData!Y44&lt;V$49,0,10-(V$50-P1_IndicatorData!Y44)/(V$50-V$49)*10)),1))</f>
        <v>9.9</v>
      </c>
      <c r="W41" s="279">
        <f>IF(P1_IndicatorData!Z44="No data","x",IF(P1_IndicatorData!Z44=0,0,ROUND(IF(LOG(P1_IndicatorData!Z44)&gt;W$50,10,IF(LOG(P1_IndicatorData!Z44)&lt;W$49,0,10-(W$50-LOG(P1_IndicatorData!Z44))/(W$50-W$49)*10)),1)))</f>
        <v>5.4</v>
      </c>
      <c r="X41" s="263">
        <f>IF(P1_IndicatorData!AA44="No data","x",ROUND(IF(P1_IndicatorData!AA44&gt;X$50,10,IF(P1_IndicatorData!AA44&lt;X$49,0,10-(X$50-P1_IndicatorData!AA44)/(X$50-X$49)*10)),1))</f>
        <v>2.4</v>
      </c>
      <c r="Y41" s="285">
        <f t="shared" si="11"/>
        <v>9</v>
      </c>
      <c r="Z41" s="285">
        <f t="shared" si="0"/>
        <v>8.6999999999999993</v>
      </c>
      <c r="AA41" s="284">
        <f t="shared" si="12"/>
        <v>2.7</v>
      </c>
      <c r="AB41" s="284">
        <f t="shared" si="1"/>
        <v>9.1</v>
      </c>
      <c r="AC41" s="285">
        <f t="shared" si="13"/>
        <v>7</v>
      </c>
      <c r="AD41" s="285">
        <f t="shared" si="2"/>
        <v>9.6999999999999993</v>
      </c>
      <c r="AE41" s="284">
        <f t="shared" si="3"/>
        <v>7.5</v>
      </c>
      <c r="AF41" s="286">
        <f t="shared" si="14"/>
        <v>0</v>
      </c>
      <c r="AG41" s="286">
        <f t="shared" si="4"/>
        <v>9.1999999999999993</v>
      </c>
      <c r="AH41" s="286">
        <f t="shared" si="5"/>
        <v>8.9</v>
      </c>
      <c r="AI41" s="284">
        <f t="shared" si="15"/>
        <v>7.5</v>
      </c>
      <c r="AJ41" s="285">
        <f t="shared" si="16"/>
        <v>7.5</v>
      </c>
      <c r="AK41" s="286">
        <f t="shared" si="6"/>
        <v>5.8</v>
      </c>
      <c r="AL41" s="286">
        <f t="shared" si="7"/>
        <v>6.2</v>
      </c>
      <c r="AM41" s="284">
        <f t="shared" si="8"/>
        <v>6</v>
      </c>
      <c r="AN41" s="284">
        <f>IF(P1_IndicatorData!AB44="No data","x",ROUND(IF(P1_IndicatorData!AB44&gt;AN$50,0,IF(P1_IndicatorData!AB44&lt;AN$49,10,(AN$50-P1_IndicatorData!AB44)/(AN$50-AN$49)*10)),1))</f>
        <v>9.8000000000000007</v>
      </c>
      <c r="AO41" s="285">
        <f t="shared" si="9"/>
        <v>8.5</v>
      </c>
      <c r="AP41" s="285">
        <f>IF(P1_IndicatorData!AC44="No data","x",ROUND(IF(P1_IndicatorData!AC44&gt;AP$50,10,IF(P1_IndicatorData!AC44&lt;AP$49,0,10-(AP$50-P1_IndicatorData!AC44)/(AP$50-AP$49)*10)),1))</f>
        <v>0.4</v>
      </c>
      <c r="AQ41" s="288">
        <f t="shared" si="10"/>
        <v>8</v>
      </c>
    </row>
    <row r="42" spans="1:43">
      <c r="A42" s="182" t="s">
        <v>144</v>
      </c>
      <c r="B42" s="182" t="s">
        <v>145</v>
      </c>
      <c r="C42" s="390">
        <f>IF(P1_IndicatorData!F45="No data","x",IF(P1_IndicatorData!F45=0,0,ROUND(IF(LOG(P1_IndicatorData!F45)&gt;C$50,10,IF(LOG(P1_IndicatorData!F45)&lt;C$49,0,10-(C$50-LOG(P1_IndicatorData!F45))/(C$50-C$49)*10)),1)))</f>
        <v>7.7</v>
      </c>
      <c r="D42" s="390">
        <f>IF(P1_IndicatorData!G45="No data","x",ROUND(IF(P1_IndicatorData!G45&gt;D$50,10,IF(P1_IndicatorData!G45&lt;D$49,0,10-(D$50-P1_IndicatorData!G45)/(D$50-D$49)*10)),1))</f>
        <v>2.2000000000000002</v>
      </c>
      <c r="E42" s="390">
        <f>IF(P1_IndicatorData!H45="No data","x",IF(P1_IndicatorData!H45=0,0,ROUND(IF(LOG(P1_IndicatorData!H45)&gt;E$50,10,IF(LOG(P1_IndicatorData!H45)&lt;E$49,0,10-(E$50-LOG(P1_IndicatorData!H45))/(E$50-E$49)*10)),1)))</f>
        <v>7.3</v>
      </c>
      <c r="F42" s="391">
        <f>IF(P1_IndicatorData!I45="No data","x",ROUND(IF(P1_IndicatorData!I45&gt;F$50,10,IF(P1_IndicatorData!I45&lt;F$49,0,10-(F$50-P1_IndicatorData!I45)/(F$50-F$49)*10)),1))</f>
        <v>9.6999999999999993</v>
      </c>
      <c r="G42" s="279">
        <f>IF(P1_IndicatorData!J45="No data","x",IF(P1_IndicatorData!J45=0,0,ROUND(IF(LOG(P1_IndicatorData!J45)&gt;G$50,10,IF(LOG(P1_IndicatorData!J45)&lt;G$49,0,10-(G$50-LOG(P1_IndicatorData!J45))/(G$50-G$49)*10)),1)))</f>
        <v>5.9</v>
      </c>
      <c r="H42" s="263">
        <f>IF(P1_IndicatorData!K45="No data","x",ROUND(IF(P1_IndicatorData!K45&gt;H$50,10,IF(P1_IndicatorData!K45&lt;H$49,0,10-(H$50-P1_IndicatorData!K45)/(H$50-H$49)*10)),1))</f>
        <v>9.6</v>
      </c>
      <c r="I42" s="279">
        <f>IF(P1_IndicatorData!L45="No data","x",IF(P1_IndicatorData!L45=0,0,ROUND(IF(LOG(P1_IndicatorData!L45)&gt;I$50,10,IF(LOG(P1_IndicatorData!L45)&lt;I$49,0,10-(I$50-LOG(P1_IndicatorData!L45))/(I$50-I$49)*10)),1)))</f>
        <v>6.4</v>
      </c>
      <c r="J42" s="263">
        <f>IF(P1_IndicatorData!M45="No data","x",ROUND(IF(P1_IndicatorData!M45&gt;J$50,10,IF(P1_IndicatorData!M45&lt;J$49,0,10-(J$50-P1_IndicatorData!M45)/(J$50-J$49)*10)),1))</f>
        <v>2.2000000000000002</v>
      </c>
      <c r="K42" s="279">
        <f>IF(P1_IndicatorData!N45="No data","x",IF(P1_IndicatorData!N45=0,0,ROUND(IF(LOG(P1_IndicatorData!N45)&gt;K$50,10,IF(LOG(P1_IndicatorData!N45)&lt;K$49,0,10-(K$50-LOG(P1_IndicatorData!N45))/(K$50-K$49)*10)),1)))</f>
        <v>2.9</v>
      </c>
      <c r="L42" s="263">
        <f>IF(P1_IndicatorData!O45="No data","x",ROUND(IF(P1_IndicatorData!O45&gt;L$50,10,IF(P1_IndicatorData!O45&lt;L$49,0,10-(L$50-P1_IndicatorData!O45)/(L$50-L$49)*10)),1))</f>
        <v>0.2</v>
      </c>
      <c r="M42" s="279">
        <f>IF(P1_IndicatorData!P45="No data","x",IF(P1_IndicatorData!P45=0,0,ROUND(IF(LOG(P1_IndicatorData!P45)&gt;M$50,10,IF(LOG(P1_IndicatorData!P45)&lt;M$49,0,10-(M$50-LOG(P1_IndicatorData!P45))/(M$50-M$49)*10)),1)))</f>
        <v>7.6</v>
      </c>
      <c r="N42" s="263">
        <f>IF(P1_IndicatorData!Q45="No data","x",ROUND(IF(P1_IndicatorData!Q45&gt;N$50,10,IF(P1_IndicatorData!Q45&lt;N$49,0,10-(N$50-P1_IndicatorData!Q45)/(N$50-N$49)*10)),1))</f>
        <v>6.8</v>
      </c>
      <c r="O42" s="279">
        <f>IF(P1_IndicatorData!R45="No data","x",IF(P1_IndicatorData!R45=0,0,ROUND(IF(LOG(P1_IndicatorData!R45)&gt;O$50,10,IF(LOG(P1_IndicatorData!R45)&lt;O$49,0,10-(O$50-LOG(P1_IndicatorData!R45))/(O$50-O$49)*10)),1)))</f>
        <v>0</v>
      </c>
      <c r="P42" s="263">
        <f>IF(P1_IndicatorData!S45="No data","x",ROUND(IF(P1_IndicatorData!S45&gt;P$50,10,IF(P1_IndicatorData!S45&lt;P$49,0,10-(P$50-P1_IndicatorData!S45)/(P$50-P$49)*10)),1))</f>
        <v>0</v>
      </c>
      <c r="Q42" s="279">
        <f>IF(P1_IndicatorData!T45="No data","x",IF(P1_IndicatorData!T45=0,0,ROUND(IF(LOG(P1_IndicatorData!T45)&gt;Q$50,10,IF(LOG(P1_IndicatorData!T45)&lt;Q$49,0,10-(Q$50-LOG(P1_IndicatorData!T45))/(Q$50-Q$49)*10)),1)))</f>
        <v>7.5</v>
      </c>
      <c r="R42" s="263">
        <f>IF(P1_IndicatorData!U45="No data","x",ROUND(IF(P1_IndicatorData!U45&gt;R$50,10,IF(P1_IndicatorData!U45&lt;R$49,0,10-(R$50-P1_IndicatorData!U45)/(R$50-R$49)*10)),1))</f>
        <v>6.4</v>
      </c>
      <c r="S42" s="279">
        <f>IF(P1_IndicatorData!V45="No data","x",IF(P1_IndicatorData!V45=0,0,ROUND(IF(LOG(P1_IndicatorData!V45)&gt;S$50,10,IF(LOG(P1_IndicatorData!V45)&lt;S$49,0,10-(S$50-LOG(P1_IndicatorData!V45))/(S$50-S$49)*10)),1)))</f>
        <v>7.1</v>
      </c>
      <c r="T42" s="263">
        <f>IF(P1_IndicatorData!W45="No data","x",ROUND(IF(P1_IndicatorData!W45&gt;T$50,10,IF(P1_IndicatorData!W45&lt;T$49,0,10-(T$50-P1_IndicatorData!W45)/(T$50-T$49)*10)),1))</f>
        <v>8.4</v>
      </c>
      <c r="U42" s="279">
        <f>IF(P1_IndicatorData!X45="No data","x",IF(P1_IndicatorData!X45=0,0,ROUND(IF(LOG(P1_IndicatorData!X45)&gt;U$50,10,IF(LOG(P1_IndicatorData!X45)&lt;U$49,0,10-(U$50-LOG(P1_IndicatorData!X45))/(U$50-U$49)*10)),1)))</f>
        <v>6</v>
      </c>
      <c r="V42" s="263">
        <f>IF(P1_IndicatorData!Y45="No data","x",ROUND(IF(P1_IndicatorData!Y45&gt;V$50,10,IF(P1_IndicatorData!Y45&lt;V$49,0,10-(V$50-P1_IndicatorData!Y45)/(V$50-V$49)*10)),1))</f>
        <v>10</v>
      </c>
      <c r="W42" s="279">
        <f>IF(P1_IndicatorData!Z45="No data","x",IF(P1_IndicatorData!Z45=0,0,ROUND(IF(LOG(P1_IndicatorData!Z45)&gt;W$50,10,IF(LOG(P1_IndicatorData!Z45)&lt;W$49,0,10-(W$50-LOG(P1_IndicatorData!Z45))/(W$50-W$49)*10)),1)))</f>
        <v>0.7</v>
      </c>
      <c r="X42" s="263">
        <f>IF(P1_IndicatorData!AA45="No data","x",ROUND(IF(P1_IndicatorData!AA45&gt;X$50,10,IF(P1_IndicatorData!AA45&lt;X$49,0,10-(X$50-P1_IndicatorData!AA45)/(X$50-X$49)*10)),1))</f>
        <v>0.1</v>
      </c>
      <c r="Y42" s="285">
        <f t="shared" si="11"/>
        <v>5.6</v>
      </c>
      <c r="Z42" s="285">
        <f t="shared" si="0"/>
        <v>8.8000000000000007</v>
      </c>
      <c r="AA42" s="284">
        <f t="shared" si="12"/>
        <v>8.3000000000000007</v>
      </c>
      <c r="AB42" s="284">
        <f t="shared" si="1"/>
        <v>4.5999999999999996</v>
      </c>
      <c r="AC42" s="285">
        <f t="shared" si="13"/>
        <v>6.8</v>
      </c>
      <c r="AD42" s="285">
        <f t="shared" si="2"/>
        <v>1.6</v>
      </c>
      <c r="AE42" s="284">
        <f t="shared" si="3"/>
        <v>7.2</v>
      </c>
      <c r="AF42" s="286">
        <f t="shared" si="14"/>
        <v>0</v>
      </c>
      <c r="AG42" s="286">
        <f t="shared" si="4"/>
        <v>7</v>
      </c>
      <c r="AH42" s="286">
        <f t="shared" si="5"/>
        <v>7.8</v>
      </c>
      <c r="AI42" s="284">
        <f t="shared" si="15"/>
        <v>5.8</v>
      </c>
      <c r="AJ42" s="285">
        <f t="shared" si="16"/>
        <v>6.6</v>
      </c>
      <c r="AK42" s="286">
        <f t="shared" si="6"/>
        <v>3.4</v>
      </c>
      <c r="AL42" s="286">
        <f t="shared" si="7"/>
        <v>5.0999999999999996</v>
      </c>
      <c r="AM42" s="284">
        <f t="shared" si="8"/>
        <v>4.3</v>
      </c>
      <c r="AN42" s="284">
        <f>IF(P1_IndicatorData!AB45="No data","x",ROUND(IF(P1_IndicatorData!AB45&gt;AN$50,0,IF(P1_IndicatorData!AB45&lt;AN$49,10,(AN$50-P1_IndicatorData!AB45)/(AN$50-AN$49)*10)),1))</f>
        <v>9.1</v>
      </c>
      <c r="AO42" s="285">
        <f t="shared" si="9"/>
        <v>7.4</v>
      </c>
      <c r="AP42" s="285">
        <f>IF(P1_IndicatorData!AC45="No data","x",ROUND(IF(P1_IndicatorData!AC45&gt;AP$50,10,IF(P1_IndicatorData!AC45&lt;AP$49,0,10-(AP$50-P1_IndicatorData!AC45)/(AP$50-AP$49)*10)),1))</f>
        <v>0.4</v>
      </c>
      <c r="AQ42" s="288">
        <f t="shared" si="10"/>
        <v>6</v>
      </c>
    </row>
    <row r="43" spans="1:43">
      <c r="A43" s="182" t="s">
        <v>146</v>
      </c>
      <c r="B43" s="182" t="s">
        <v>147</v>
      </c>
      <c r="C43" s="390">
        <f>IF(P1_IndicatorData!F46="No data","x",IF(P1_IndicatorData!F46=0,0,ROUND(IF(LOG(P1_IndicatorData!F46)&gt;C$50,10,IF(LOG(P1_IndicatorData!F46)&lt;C$49,0,10-(C$50-LOG(P1_IndicatorData!F46))/(C$50-C$49)*10)),1)))</f>
        <v>6.7</v>
      </c>
      <c r="D43" s="390">
        <f>IF(P1_IndicatorData!G46="No data","x",ROUND(IF(P1_IndicatorData!G46&gt;D$50,10,IF(P1_IndicatorData!G46&lt;D$49,0,10-(D$50-P1_IndicatorData!G46)/(D$50-D$49)*10)),1))</f>
        <v>0.3</v>
      </c>
      <c r="E43" s="390">
        <f>IF(P1_IndicatorData!H46="No data","x",IF(P1_IndicatorData!H46=0,0,ROUND(IF(LOG(P1_IndicatorData!H46)&gt;E$50,10,IF(LOG(P1_IndicatorData!H46)&lt;E$49,0,10-(E$50-LOG(P1_IndicatorData!H46))/(E$50-E$49)*10)),1)))</f>
        <v>0</v>
      </c>
      <c r="F43" s="391">
        <f>IF(P1_IndicatorData!I46="No data","x",ROUND(IF(P1_IndicatorData!I46&gt;F$50,10,IF(P1_IndicatorData!I46&lt;F$49,0,10-(F$50-P1_IndicatorData!I46)/(F$50-F$49)*10)),1))</f>
        <v>0</v>
      </c>
      <c r="G43" s="279">
        <f>IF(P1_IndicatorData!J46="No data","x",IF(P1_IndicatorData!J46=0,0,ROUND(IF(LOG(P1_IndicatorData!J46)&gt;G$50,10,IF(LOG(P1_IndicatorData!J46)&lt;G$49,0,10-(G$50-LOG(P1_IndicatorData!J46))/(G$50-G$49)*10)),1)))</f>
        <v>8.5</v>
      </c>
      <c r="H43" s="263">
        <f>IF(P1_IndicatorData!K46="No data","x",ROUND(IF(P1_IndicatorData!K46&gt;H$50,10,IF(P1_IndicatorData!K46&lt;H$49,0,10-(H$50-P1_IndicatorData!K46)/(H$50-H$49)*10)),1))</f>
        <v>9.9</v>
      </c>
      <c r="I43" s="279">
        <f>IF(P1_IndicatorData!L46="No data","x",IF(P1_IndicatorData!L46=0,0,ROUND(IF(LOG(P1_IndicatorData!L46)&gt;I$50,10,IF(LOG(P1_IndicatorData!L46)&lt;I$49,0,10-(I$50-LOG(P1_IndicatorData!L46))/(I$50-I$49)*10)),1)))</f>
        <v>0</v>
      </c>
      <c r="J43" s="263">
        <f>IF(P1_IndicatorData!M46="No data","x",ROUND(IF(P1_IndicatorData!M46&gt;J$50,10,IF(P1_IndicatorData!M46&lt;J$49,0,10-(J$50-P1_IndicatorData!M46)/(J$50-J$49)*10)),1))</f>
        <v>0</v>
      </c>
      <c r="K43" s="279">
        <f>IF(P1_IndicatorData!N46="No data","x",IF(P1_IndicatorData!N46=0,0,ROUND(IF(LOG(P1_IndicatorData!N46)&gt;K$50,10,IF(LOG(P1_IndicatorData!N46)&lt;K$49,0,10-(K$50-LOG(P1_IndicatorData!N46))/(K$50-K$49)*10)),1)))</f>
        <v>6.4</v>
      </c>
      <c r="L43" s="263">
        <f>IF(P1_IndicatorData!O46="No data","x",ROUND(IF(P1_IndicatorData!O46&gt;L$50,10,IF(P1_IndicatorData!O46&lt;L$49,0,10-(L$50-P1_IndicatorData!O46)/(L$50-L$49)*10)),1))</f>
        <v>0.8</v>
      </c>
      <c r="M43" s="279">
        <f>IF(P1_IndicatorData!P46="No data","x",IF(P1_IndicatorData!P46=0,0,ROUND(IF(LOG(P1_IndicatorData!P46)&gt;M$50,10,IF(LOG(P1_IndicatorData!P46)&lt;M$49,0,10-(M$50-LOG(P1_IndicatorData!P46))/(M$50-M$49)*10)),1)))</f>
        <v>9.1999999999999993</v>
      </c>
      <c r="N43" s="263">
        <f>IF(P1_IndicatorData!Q46="No data","x",ROUND(IF(P1_IndicatorData!Q46&gt;N$50,10,IF(P1_IndicatorData!Q46&lt;N$49,0,10-(N$50-P1_IndicatorData!Q46)/(N$50-N$49)*10)),1))</f>
        <v>9.5</v>
      </c>
      <c r="O43" s="279">
        <f>IF(P1_IndicatorData!R46="No data","x",IF(P1_IndicatorData!R46=0,0,ROUND(IF(LOG(P1_IndicatorData!R46)&gt;O$50,10,IF(LOG(P1_IndicatorData!R46)&lt;O$49,0,10-(O$50-LOG(P1_IndicatorData!R46))/(O$50-O$49)*10)),1)))</f>
        <v>7.5</v>
      </c>
      <c r="P43" s="263">
        <f>IF(P1_IndicatorData!S46="No data","x",ROUND(IF(P1_IndicatorData!S46&gt;P$50,10,IF(P1_IndicatorData!S46&lt;P$49,0,10-(P$50-P1_IndicatorData!S46)/(P$50-P$49)*10)),1))</f>
        <v>1.1000000000000001</v>
      </c>
      <c r="Q43" s="279">
        <f>IF(P1_IndicatorData!T46="No data","x",IF(P1_IndicatorData!T46=0,0,ROUND(IF(LOG(P1_IndicatorData!T46)&gt;Q$50,10,IF(LOG(P1_IndicatorData!T46)&lt;Q$49,0,10-(Q$50-LOG(P1_IndicatorData!T46))/(Q$50-Q$49)*10)),1)))</f>
        <v>0</v>
      </c>
      <c r="R43" s="263">
        <f>IF(P1_IndicatorData!U46="No data","x",ROUND(IF(P1_IndicatorData!U46&gt;R$50,10,IF(P1_IndicatorData!U46&lt;R$49,0,10-(R$50-P1_IndicatorData!U46)/(R$50-R$49)*10)),1))</f>
        <v>0</v>
      </c>
      <c r="S43" s="279">
        <f>IF(P1_IndicatorData!V46="No data","x",IF(P1_IndicatorData!V46=0,0,ROUND(IF(LOG(P1_IndicatorData!V46)&gt;S$50,10,IF(LOG(P1_IndicatorData!V46)&lt;S$49,0,10-(S$50-LOG(P1_IndicatorData!V46))/(S$50-S$49)*10)),1)))</f>
        <v>0.9</v>
      </c>
      <c r="T43" s="263">
        <f>IF(P1_IndicatorData!W46="No data","x",ROUND(IF(P1_IndicatorData!W46&gt;T$50,10,IF(P1_IndicatorData!W46&lt;T$49,0,10-(T$50-P1_IndicatorData!W46)/(T$50-T$49)*10)),1))</f>
        <v>0</v>
      </c>
      <c r="U43" s="279">
        <f>IF(P1_IndicatorData!X46="No data","x",IF(P1_IndicatorData!X46=0,0,ROUND(IF(LOG(P1_IndicatorData!X46)&gt;U$50,10,IF(LOG(P1_IndicatorData!X46)&lt;U$49,0,10-(U$50-LOG(P1_IndicatorData!X46))/(U$50-U$49)*10)),1)))</f>
        <v>8.5</v>
      </c>
      <c r="V43" s="263">
        <f>IF(P1_IndicatorData!Y46="No data","x",ROUND(IF(P1_IndicatorData!Y46&gt;V$50,10,IF(P1_IndicatorData!Y46&lt;V$49,0,10-(V$50-P1_IndicatorData!Y46)/(V$50-V$49)*10)),1))</f>
        <v>10</v>
      </c>
      <c r="W43" s="279">
        <f>IF(P1_IndicatorData!Z46="No data","x",IF(P1_IndicatorData!Z46=0,0,ROUND(IF(LOG(P1_IndicatorData!Z46)&gt;W$50,10,IF(LOG(P1_IndicatorData!Z46)&lt;W$49,0,10-(W$50-LOG(P1_IndicatorData!Z46))/(W$50-W$49)*10)),1)))</f>
        <v>9</v>
      </c>
      <c r="X43" s="263">
        <f>IF(P1_IndicatorData!AA46="No data","x",ROUND(IF(P1_IndicatorData!AA46&gt;X$50,10,IF(P1_IndicatorData!AA46&lt;X$49,0,10-(X$50-P1_IndicatorData!AA46)/(X$50-X$49)*10)),1))</f>
        <v>10</v>
      </c>
      <c r="Y43" s="285">
        <f t="shared" si="11"/>
        <v>4.2</v>
      </c>
      <c r="Z43" s="285">
        <f t="shared" si="0"/>
        <v>0</v>
      </c>
      <c r="AA43" s="284">
        <f t="shared" si="12"/>
        <v>9.3000000000000007</v>
      </c>
      <c r="AB43" s="284">
        <f t="shared" si="1"/>
        <v>0</v>
      </c>
      <c r="AC43" s="285">
        <f t="shared" si="13"/>
        <v>6.6</v>
      </c>
      <c r="AD43" s="285">
        <f t="shared" si="2"/>
        <v>4.0999999999999996</v>
      </c>
      <c r="AE43" s="284">
        <f t="shared" si="3"/>
        <v>9.4</v>
      </c>
      <c r="AF43" s="286">
        <f t="shared" si="14"/>
        <v>5.0999999999999996</v>
      </c>
      <c r="AG43" s="286">
        <f t="shared" si="4"/>
        <v>0</v>
      </c>
      <c r="AH43" s="286">
        <f t="shared" si="5"/>
        <v>0.5</v>
      </c>
      <c r="AI43" s="284">
        <f t="shared" si="15"/>
        <v>2.2000000000000002</v>
      </c>
      <c r="AJ43" s="285">
        <f t="shared" si="16"/>
        <v>7.2</v>
      </c>
      <c r="AK43" s="286">
        <f t="shared" si="6"/>
        <v>8.8000000000000007</v>
      </c>
      <c r="AL43" s="286">
        <f t="shared" si="7"/>
        <v>10</v>
      </c>
      <c r="AM43" s="284">
        <f t="shared" si="8"/>
        <v>9.5</v>
      </c>
      <c r="AN43" s="284">
        <f>IF(P1_IndicatorData!AB46="No data","x",ROUND(IF(P1_IndicatorData!AB46&gt;AN$50,0,IF(P1_IndicatorData!AB46&lt;AN$49,10,(AN$50-P1_IndicatorData!AB46)/(AN$50-AN$49)*10)),1))</f>
        <v>9</v>
      </c>
      <c r="AO43" s="285">
        <f t="shared" si="9"/>
        <v>9.3000000000000007</v>
      </c>
      <c r="AP43" s="285">
        <f>IF(P1_IndicatorData!AC46="No data","x",ROUND(IF(P1_IndicatorData!AC46&gt;AP$50,10,IF(P1_IndicatorData!AC46&lt;AP$49,0,10-(AP$50-P1_IndicatorData!AC46)/(AP$50-AP$49)*10)),1))</f>
        <v>1.6</v>
      </c>
      <c r="AQ43" s="288">
        <f t="shared" si="10"/>
        <v>5.6</v>
      </c>
    </row>
    <row r="44" spans="1:43">
      <c r="A44" s="182" t="s">
        <v>148</v>
      </c>
      <c r="B44" s="182" t="s">
        <v>149</v>
      </c>
      <c r="C44" s="390">
        <f>IF(P1_IndicatorData!F47="No data","x",IF(P1_IndicatorData!F47=0,0,ROUND(IF(LOG(P1_IndicatorData!F47)&gt;C$50,10,IF(LOG(P1_IndicatorData!F47)&lt;C$49,0,10-(C$50-LOG(P1_IndicatorData!F47))/(C$50-C$49)*10)),1)))</f>
        <v>10</v>
      </c>
      <c r="D44" s="390">
        <f>IF(P1_IndicatorData!G47="No data","x",ROUND(IF(P1_IndicatorData!G47&gt;D$50,10,IF(P1_IndicatorData!G47&lt;D$49,0,10-(D$50-P1_IndicatorData!G47)/(D$50-D$49)*10)),1))</f>
        <v>10</v>
      </c>
      <c r="E44" s="390">
        <f>IF(P1_IndicatorData!H47="No data","x",IF(P1_IndicatorData!H47=0,0,ROUND(IF(LOG(P1_IndicatorData!H47)&gt;E$50,10,IF(LOG(P1_IndicatorData!H47)&lt;E$49,0,10-(E$50-LOG(P1_IndicatorData!H47))/(E$50-E$49)*10)),1)))</f>
        <v>7.3</v>
      </c>
      <c r="F44" s="391">
        <f>IF(P1_IndicatorData!I47="No data","x",ROUND(IF(P1_IndicatorData!I47&gt;F$50,10,IF(P1_IndicatorData!I47&lt;F$49,0,10-(F$50-P1_IndicatorData!I47)/(F$50-F$49)*10)),1))</f>
        <v>4.4000000000000004</v>
      </c>
      <c r="G44" s="279">
        <f>IF(P1_IndicatorData!J47="No data","x",IF(P1_IndicatorData!J47=0,0,ROUND(IF(LOG(P1_IndicatorData!J47)&gt;G$50,10,IF(LOG(P1_IndicatorData!J47)&lt;G$49,0,10-(G$50-LOG(P1_IndicatorData!J47))/(G$50-G$49)*10)),1)))</f>
        <v>7.7</v>
      </c>
      <c r="H44" s="263">
        <f>IF(P1_IndicatorData!K47="No data","x",ROUND(IF(P1_IndicatorData!K47&gt;H$50,10,IF(P1_IndicatorData!K47&lt;H$49,0,10-(H$50-P1_IndicatorData!K47)/(H$50-H$49)*10)),1))</f>
        <v>10</v>
      </c>
      <c r="I44" s="279">
        <f>IF(P1_IndicatorData!L47="No data","x",IF(P1_IndicatorData!L47=0,0,ROUND(IF(LOG(P1_IndicatorData!L47)&gt;I$50,10,IF(LOG(P1_IndicatorData!L47)&lt;I$49,0,10-(I$50-LOG(P1_IndicatorData!L47))/(I$50-I$49)*10)),1)))</f>
        <v>8.8000000000000007</v>
      </c>
      <c r="J44" s="263">
        <f>IF(P1_IndicatorData!M47="No data","x",ROUND(IF(P1_IndicatorData!M47&gt;J$50,10,IF(P1_IndicatorData!M47&lt;J$49,0,10-(J$50-P1_IndicatorData!M47)/(J$50-J$49)*10)),1))</f>
        <v>10</v>
      </c>
      <c r="K44" s="279">
        <f>IF(P1_IndicatorData!N47="No data","x",IF(P1_IndicatorData!N47=0,0,ROUND(IF(LOG(P1_IndicatorData!N47)&gt;K$50,10,IF(LOG(P1_IndicatorData!N47)&lt;K$49,0,10-(K$50-LOG(P1_IndicatorData!N47))/(K$50-K$49)*10)),1)))</f>
        <v>9.8000000000000007</v>
      </c>
      <c r="L44" s="263">
        <f>IF(P1_IndicatorData!O47="No data","x",ROUND(IF(P1_IndicatorData!O47&gt;L$50,10,IF(P1_IndicatorData!O47&lt;L$49,0,10-(L$50-P1_IndicatorData!O47)/(L$50-L$49)*10)),1))</f>
        <v>10</v>
      </c>
      <c r="M44" s="279">
        <f>IF(P1_IndicatorData!P47="No data","x",IF(P1_IndicatorData!P47=0,0,ROUND(IF(LOG(P1_IndicatorData!P47)&gt;M$50,10,IF(LOG(P1_IndicatorData!P47)&lt;M$49,0,10-(M$50-LOG(P1_IndicatorData!P47))/(M$50-M$49)*10)),1)))</f>
        <v>8.6999999999999993</v>
      </c>
      <c r="N44" s="263">
        <f>IF(P1_IndicatorData!Q47="No data","x",ROUND(IF(P1_IndicatorData!Q47&gt;N$50,10,IF(P1_IndicatorData!Q47&lt;N$49,0,10-(N$50-P1_IndicatorData!Q47)/(N$50-N$49)*10)),1))</f>
        <v>8.5</v>
      </c>
      <c r="O44" s="279">
        <f>IF(P1_IndicatorData!R47="No data","x",IF(P1_IndicatorData!R47=0,0,ROUND(IF(LOG(P1_IndicatorData!R47)&gt;O$50,10,IF(LOG(P1_IndicatorData!R47)&lt;O$49,0,10-(O$50-LOG(P1_IndicatorData!R47))/(O$50-O$49)*10)),1)))</f>
        <v>6.2</v>
      </c>
      <c r="P44" s="263">
        <f>IF(P1_IndicatorData!S47="No data","x",ROUND(IF(P1_IndicatorData!S47&gt;P$50,10,IF(P1_IndicatorData!S47&lt;P$49,0,10-(P$50-P1_IndicatorData!S47)/(P$50-P$49)*10)),1))</f>
        <v>0.7</v>
      </c>
      <c r="Q44" s="279">
        <f>IF(P1_IndicatorData!T47="No data","x",IF(P1_IndicatorData!T47=0,0,ROUND(IF(LOG(P1_IndicatorData!T47)&gt;Q$50,10,IF(LOG(P1_IndicatorData!T47)&lt;Q$49,0,10-(Q$50-LOG(P1_IndicatorData!T47))/(Q$50-Q$49)*10)),1)))</f>
        <v>8.6999999999999993</v>
      </c>
      <c r="R44" s="263">
        <f>IF(P1_IndicatorData!U47="No data","x",ROUND(IF(P1_IndicatorData!U47&gt;R$50,10,IF(P1_IndicatorData!U47&lt;R$49,0,10-(R$50-P1_IndicatorData!U47)/(R$50-R$49)*10)),1))</f>
        <v>9</v>
      </c>
      <c r="S44" s="279">
        <f>IF(P1_IndicatorData!V47="No data","x",IF(P1_IndicatorData!V47=0,0,ROUND(IF(LOG(P1_IndicatorData!V47)&gt;S$50,10,IF(LOG(P1_IndicatorData!V47)&lt;S$49,0,10-(S$50-LOG(P1_IndicatorData!V47))/(S$50-S$49)*10)),1)))</f>
        <v>8.3000000000000007</v>
      </c>
      <c r="T44" s="263">
        <f>IF(P1_IndicatorData!W47="No data","x",ROUND(IF(P1_IndicatorData!W47&gt;T$50,10,IF(P1_IndicatorData!W47&lt;T$49,0,10-(T$50-P1_IndicatorData!W47)/(T$50-T$49)*10)),1))</f>
        <v>9.3000000000000007</v>
      </c>
      <c r="U44" s="279">
        <f>IF(P1_IndicatorData!X47="No data","x",IF(P1_IndicatorData!X47=0,0,ROUND(IF(LOG(P1_IndicatorData!X47)&gt;U$50,10,IF(LOG(P1_IndicatorData!X47)&lt;U$49,0,10-(U$50-LOG(P1_IndicatorData!X47))/(U$50-U$49)*10)),1)))</f>
        <v>7.7</v>
      </c>
      <c r="V44" s="263">
        <f>IF(P1_IndicatorData!Y47="No data","x",ROUND(IF(P1_IndicatorData!Y47&gt;V$50,10,IF(P1_IndicatorData!Y47&lt;V$49,0,10-(V$50-P1_IndicatorData!Y47)/(V$50-V$49)*10)),1))</f>
        <v>10</v>
      </c>
      <c r="W44" s="279">
        <f>IF(P1_IndicatorData!Z47="No data","x",IF(P1_IndicatorData!Z47=0,0,ROUND(IF(LOG(P1_IndicatorData!Z47)&gt;W$50,10,IF(LOG(P1_IndicatorData!Z47)&lt;W$49,0,10-(W$50-LOG(P1_IndicatorData!Z47))/(W$50-W$49)*10)),1)))</f>
        <v>7.7</v>
      </c>
      <c r="X44" s="263">
        <f>IF(P1_IndicatorData!AA47="No data","x",ROUND(IF(P1_IndicatorData!AA47&gt;X$50,10,IF(P1_IndicatorData!AA47&lt;X$49,0,10-(X$50-P1_IndicatorData!AA47)/(X$50-X$49)*10)),1))</f>
        <v>5.9</v>
      </c>
      <c r="Y44" s="285">
        <f t="shared" si="11"/>
        <v>10</v>
      </c>
      <c r="Z44" s="285">
        <f t="shared" si="0"/>
        <v>6.1</v>
      </c>
      <c r="AA44" s="284">
        <f t="shared" si="12"/>
        <v>9.1999999999999993</v>
      </c>
      <c r="AB44" s="284">
        <f t="shared" si="1"/>
        <v>9.5</v>
      </c>
      <c r="AC44" s="285">
        <f t="shared" si="13"/>
        <v>9.4</v>
      </c>
      <c r="AD44" s="285">
        <f t="shared" si="2"/>
        <v>9.9</v>
      </c>
      <c r="AE44" s="284">
        <f t="shared" si="3"/>
        <v>8.6</v>
      </c>
      <c r="AF44" s="286">
        <f t="shared" si="14"/>
        <v>4</v>
      </c>
      <c r="AG44" s="286">
        <f t="shared" si="4"/>
        <v>8.9</v>
      </c>
      <c r="AH44" s="286">
        <f t="shared" si="5"/>
        <v>8.9</v>
      </c>
      <c r="AI44" s="284">
        <f t="shared" si="15"/>
        <v>7.8</v>
      </c>
      <c r="AJ44" s="285">
        <f t="shared" si="16"/>
        <v>8.1999999999999993</v>
      </c>
      <c r="AK44" s="286">
        <f t="shared" si="6"/>
        <v>7.7</v>
      </c>
      <c r="AL44" s="286">
        <f t="shared" si="7"/>
        <v>8</v>
      </c>
      <c r="AM44" s="284">
        <f t="shared" si="8"/>
        <v>7.9</v>
      </c>
      <c r="AN44" s="284">
        <f>IF(P1_IndicatorData!AB47="No data","x",ROUND(IF(P1_IndicatorData!AB47&gt;AN$50,0,IF(P1_IndicatorData!AB47&lt;AN$49,10,(AN$50-P1_IndicatorData!AB47)/(AN$50-AN$49)*10)),1))</f>
        <v>9.8000000000000007</v>
      </c>
      <c r="AO44" s="285">
        <f t="shared" si="9"/>
        <v>9.1</v>
      </c>
      <c r="AP44" s="285">
        <f>IF(P1_IndicatorData!AC47="No data","x",ROUND(IF(P1_IndicatorData!AC47&gt;AP$50,10,IF(P1_IndicatorData!AC47&lt;AP$49,0,10-(AP$50-P1_IndicatorData!AC47)/(AP$50-AP$49)*10)),1))</f>
        <v>10</v>
      </c>
      <c r="AQ44" s="288">
        <f t="shared" si="10"/>
        <v>9.3000000000000007</v>
      </c>
    </row>
    <row r="45" spans="1:43">
      <c r="A45" s="182" t="s">
        <v>150</v>
      </c>
      <c r="B45" s="182" t="s">
        <v>151</v>
      </c>
      <c r="C45" s="390">
        <f>IF(P1_IndicatorData!F48="No data","x",IF(P1_IndicatorData!F48=0,0,ROUND(IF(LOG(P1_IndicatorData!F48)&gt;C$50,10,IF(LOG(P1_IndicatorData!F48)&lt;C$49,0,10-(C$50-LOG(P1_IndicatorData!F48))/(C$50-C$49)*10)),1)))</f>
        <v>9.1999999999999993</v>
      </c>
      <c r="D45" s="390">
        <f>IF(P1_IndicatorData!G48="No data","x",ROUND(IF(P1_IndicatorData!G48&gt;D$50,10,IF(P1_IndicatorData!G48&lt;D$49,0,10-(D$50-P1_IndicatorData!G48)/(D$50-D$49)*10)),1))</f>
        <v>1.8</v>
      </c>
      <c r="E45" s="390">
        <f>IF(P1_IndicatorData!H48="No data","x",IF(P1_IndicatorData!H48=0,0,ROUND(IF(LOG(P1_IndicatorData!H48)&gt;E$50,10,IF(LOG(P1_IndicatorData!H48)&lt;E$49,0,10-(E$50-LOG(P1_IndicatorData!H48))/(E$50-E$49)*10)),1)))</f>
        <v>0</v>
      </c>
      <c r="F45" s="391">
        <f>IF(P1_IndicatorData!I48="No data","x",ROUND(IF(P1_IndicatorData!I48&gt;F$50,10,IF(P1_IndicatorData!I48&lt;F$49,0,10-(F$50-P1_IndicatorData!I48)/(F$50-F$49)*10)),1))</f>
        <v>0</v>
      </c>
      <c r="G45" s="279">
        <f>IF(P1_IndicatorData!J48="No data","x",IF(P1_IndicatorData!J48=0,0,ROUND(IF(LOG(P1_IndicatorData!J48)&gt;G$50,10,IF(LOG(P1_IndicatorData!J48)&lt;G$49,0,10-(G$50-LOG(P1_IndicatorData!J48))/(G$50-G$49)*10)),1)))</f>
        <v>5.3</v>
      </c>
      <c r="H45" s="263">
        <f>IF(P1_IndicatorData!K48="No data","x",ROUND(IF(P1_IndicatorData!K48&gt;H$50,10,IF(P1_IndicatorData!K48&lt;H$49,0,10-(H$50-P1_IndicatorData!K48)/(H$50-H$49)*10)),1))</f>
        <v>2.2999999999999998</v>
      </c>
      <c r="I45" s="279">
        <f>IF(P1_IndicatorData!L48="No data","x",IF(P1_IndicatorData!L48=0,0,ROUND(IF(LOG(P1_IndicatorData!L48)&gt;I$50,10,IF(LOG(P1_IndicatorData!L48)&lt;I$49,0,10-(I$50-LOG(P1_IndicatorData!L48))/(I$50-I$49)*10)),1)))</f>
        <v>0</v>
      </c>
      <c r="J45" s="263">
        <f>IF(P1_IndicatorData!M48="No data","x",ROUND(IF(P1_IndicatorData!M48&gt;J$50,10,IF(P1_IndicatorData!M48&lt;J$49,0,10-(J$50-P1_IndicatorData!M48)/(J$50-J$49)*10)),1))</f>
        <v>0</v>
      </c>
      <c r="K45" s="279">
        <f>IF(P1_IndicatorData!N48="No data","x",IF(P1_IndicatorData!N48=0,0,ROUND(IF(LOG(P1_IndicatorData!N48)&gt;K$50,10,IF(LOG(P1_IndicatorData!N48)&lt;K$49,0,10-(K$50-LOG(P1_IndicatorData!N48))/(K$50-K$49)*10)),1)))</f>
        <v>4.9000000000000004</v>
      </c>
      <c r="L45" s="263">
        <f>IF(P1_IndicatorData!O48="No data","x",ROUND(IF(P1_IndicatorData!O48&gt;L$50,10,IF(P1_IndicatorData!O48&lt;L$49,0,10-(L$50-P1_IndicatorData!O48)/(L$50-L$49)*10)),1))</f>
        <v>0.3</v>
      </c>
      <c r="M45" s="279">
        <f>IF(P1_IndicatorData!P48="No data","x",IF(P1_IndicatorData!P48=0,0,ROUND(IF(LOG(P1_IndicatorData!P48)&gt;M$50,10,IF(LOG(P1_IndicatorData!P48)&lt;M$49,0,10-(M$50-LOG(P1_IndicatorData!P48))/(M$50-M$49)*10)),1)))</f>
        <v>5.6</v>
      </c>
      <c r="N45" s="263">
        <f>IF(P1_IndicatorData!Q48="No data","x",ROUND(IF(P1_IndicatorData!Q48&gt;N$50,10,IF(P1_IndicatorData!Q48&lt;N$49,0,10-(N$50-P1_IndicatorData!Q48)/(N$50-N$49)*10)),1))</f>
        <v>0.4</v>
      </c>
      <c r="O45" s="279">
        <f>IF(P1_IndicatorData!R48="No data","x",IF(P1_IndicatorData!R48=0,0,ROUND(IF(LOG(P1_IndicatorData!R48)&gt;O$50,10,IF(LOG(P1_IndicatorData!R48)&lt;O$49,0,10-(O$50-LOG(P1_IndicatorData!R48))/(O$50-O$49)*10)),1)))</f>
        <v>7.8</v>
      </c>
      <c r="P45" s="263">
        <f>IF(P1_IndicatorData!S48="No data","x",ROUND(IF(P1_IndicatorData!S48&gt;P$50,10,IF(P1_IndicatorData!S48&lt;P$49,0,10-(P$50-P1_IndicatorData!S48)/(P$50-P$49)*10)),1))</f>
        <v>1.4</v>
      </c>
      <c r="Q45" s="279">
        <f>IF(P1_IndicatorData!T48="No data","x",IF(P1_IndicatorData!T48=0,0,ROUND(IF(LOG(P1_IndicatorData!T48)&gt;Q$50,10,IF(LOG(P1_IndicatorData!T48)&lt;Q$49,0,10-(Q$50-LOG(P1_IndicatorData!T48))/(Q$50-Q$49)*10)),1)))</f>
        <v>0</v>
      </c>
      <c r="R45" s="263">
        <f>IF(P1_IndicatorData!U48="No data","x",ROUND(IF(P1_IndicatorData!U48&gt;R$50,10,IF(P1_IndicatorData!U48&lt;R$49,0,10-(R$50-P1_IndicatorData!U48)/(R$50-R$49)*10)),1))</f>
        <v>0</v>
      </c>
      <c r="S45" s="279">
        <f>IF(P1_IndicatorData!V48="No data","x",IF(P1_IndicatorData!V48=0,0,ROUND(IF(LOG(P1_IndicatorData!V48)&gt;S$50,10,IF(LOG(P1_IndicatorData!V48)&lt;S$49,0,10-(S$50-LOG(P1_IndicatorData!V48))/(S$50-S$49)*10)),1)))</f>
        <v>3.7</v>
      </c>
      <c r="T45" s="263">
        <f>IF(P1_IndicatorData!W48="No data","x",ROUND(IF(P1_IndicatorData!W48&gt;T$50,10,IF(P1_IndicatorData!W48&lt;T$49,0,10-(T$50-P1_IndicatorData!W48)/(T$50-T$49)*10)),1))</f>
        <v>0.3</v>
      </c>
      <c r="U45" s="279">
        <f>IF(P1_IndicatorData!X48="No data","x",IF(P1_IndicatorData!X48=0,0,ROUND(IF(LOG(P1_IndicatorData!X48)&gt;U$50,10,IF(LOG(P1_IndicatorData!X48)&lt;U$49,0,10-(U$50-LOG(P1_IndicatorData!X48))/(U$50-U$49)*10)),1)))</f>
        <v>8.6</v>
      </c>
      <c r="V45" s="263">
        <f>IF(P1_IndicatorData!Y48="No data","x",ROUND(IF(P1_IndicatorData!Y48&gt;V$50,10,IF(P1_IndicatorData!Y48&lt;V$49,0,10-(V$50-P1_IndicatorData!Y48)/(V$50-V$49)*10)),1))</f>
        <v>10</v>
      </c>
      <c r="W45" s="279">
        <f>IF(P1_IndicatorData!Z48="No data","x",IF(P1_IndicatorData!Z48=0,0,ROUND(IF(LOG(P1_IndicatorData!Z48)&gt;W$50,10,IF(LOG(P1_IndicatorData!Z48)&lt;W$49,0,10-(W$50-LOG(P1_IndicatorData!Z48))/(W$50-W$49)*10)),1)))</f>
        <v>9</v>
      </c>
      <c r="X45" s="263">
        <f>IF(P1_IndicatorData!AA48="No data","x",ROUND(IF(P1_IndicatorData!AA48&gt;X$50,10,IF(P1_IndicatorData!AA48&lt;X$49,0,10-(X$50-P1_IndicatorData!AA48)/(X$50-X$49)*10)),1))</f>
        <v>10</v>
      </c>
      <c r="Y45" s="285">
        <f t="shared" si="11"/>
        <v>6.9</v>
      </c>
      <c r="Z45" s="285">
        <f t="shared" si="0"/>
        <v>0</v>
      </c>
      <c r="AA45" s="284">
        <f t="shared" si="12"/>
        <v>4</v>
      </c>
      <c r="AB45" s="284">
        <f t="shared" si="1"/>
        <v>0</v>
      </c>
      <c r="AC45" s="285">
        <f t="shared" si="13"/>
        <v>2.2000000000000002</v>
      </c>
      <c r="AD45" s="285">
        <f t="shared" si="2"/>
        <v>2.9</v>
      </c>
      <c r="AE45" s="284">
        <f t="shared" si="3"/>
        <v>3.4</v>
      </c>
      <c r="AF45" s="286">
        <f t="shared" si="14"/>
        <v>5.4</v>
      </c>
      <c r="AG45" s="286">
        <f t="shared" si="4"/>
        <v>0</v>
      </c>
      <c r="AH45" s="286">
        <f t="shared" si="5"/>
        <v>2.2000000000000002</v>
      </c>
      <c r="AI45" s="284">
        <f t="shared" si="15"/>
        <v>2.8</v>
      </c>
      <c r="AJ45" s="285">
        <f t="shared" si="16"/>
        <v>3.1</v>
      </c>
      <c r="AK45" s="286">
        <f t="shared" si="6"/>
        <v>8.8000000000000007</v>
      </c>
      <c r="AL45" s="286">
        <f t="shared" si="7"/>
        <v>10</v>
      </c>
      <c r="AM45" s="284">
        <f t="shared" si="8"/>
        <v>9.5</v>
      </c>
      <c r="AN45" s="284">
        <f>IF(P1_IndicatorData!AB48="No data","x",ROUND(IF(P1_IndicatorData!AB48&gt;AN$50,0,IF(P1_IndicatorData!AB48&lt;AN$49,10,(AN$50-P1_IndicatorData!AB48)/(AN$50-AN$49)*10)),1))</f>
        <v>7.3</v>
      </c>
      <c r="AO45" s="285">
        <f t="shared" si="9"/>
        <v>8.6</v>
      </c>
      <c r="AP45" s="285">
        <f>IF(P1_IndicatorData!AC48="No data","x",ROUND(IF(P1_IndicatorData!AC48&gt;AP$50,10,IF(P1_IndicatorData!AC48&lt;AP$49,0,10-(AP$50-P1_IndicatorData!AC48)/(AP$50-AP$49)*10)),1))</f>
        <v>0.8</v>
      </c>
      <c r="AQ45" s="288">
        <f t="shared" si="10"/>
        <v>4.3</v>
      </c>
    </row>
    <row r="46" spans="1:43">
      <c r="A46" s="182" t="s">
        <v>152</v>
      </c>
      <c r="B46" s="182" t="s">
        <v>153</v>
      </c>
      <c r="C46" s="390">
        <f>IF(P1_IndicatorData!F49="No data","x",IF(P1_IndicatorData!F49=0,0,ROUND(IF(LOG(P1_IndicatorData!F49)&gt;C$50,10,IF(LOG(P1_IndicatorData!F49)&lt;C$49,0,10-(C$50-LOG(P1_IndicatorData!F49))/(C$50-C$49)*10)),1)))</f>
        <v>0</v>
      </c>
      <c r="D46" s="390">
        <f>IF(P1_IndicatorData!G49="No data","x",ROUND(IF(P1_IndicatorData!G49&gt;D$50,10,IF(P1_IndicatorData!G49&lt;D$49,0,10-(D$50-P1_IndicatorData!G49)/(D$50-D$49)*10)),1))</f>
        <v>0</v>
      </c>
      <c r="E46" s="390">
        <f>IF(P1_IndicatorData!H49="No data","x",IF(P1_IndicatorData!H49=0,0,ROUND(IF(LOG(P1_IndicatorData!H49)&gt;E$50,10,IF(LOG(P1_IndicatorData!H49)&lt;E$49,0,10-(E$50-LOG(P1_IndicatorData!H49))/(E$50-E$49)*10)),1)))</f>
        <v>0</v>
      </c>
      <c r="F46" s="391">
        <f>IF(P1_IndicatorData!I49="No data","x",ROUND(IF(P1_IndicatorData!I49&gt;F$50,10,IF(P1_IndicatorData!I49&lt;F$49,0,10-(F$50-P1_IndicatorData!I49)/(F$50-F$49)*10)),1))</f>
        <v>0</v>
      </c>
      <c r="G46" s="279">
        <f>IF(P1_IndicatorData!J49="No data","x",IF(P1_IndicatorData!J49=0,0,ROUND(IF(LOG(P1_IndicatorData!J49)&gt;G$50,10,IF(LOG(P1_IndicatorData!J49)&lt;G$49,0,10-(G$50-LOG(P1_IndicatorData!J49))/(G$50-G$49)*10)),1)))</f>
        <v>7.2</v>
      </c>
      <c r="H46" s="263">
        <f>IF(P1_IndicatorData!K49="No data","x",ROUND(IF(P1_IndicatorData!K49&gt;H$50,10,IF(P1_IndicatorData!K49&lt;H$49,0,10-(H$50-P1_IndicatorData!K49)/(H$50-H$49)*10)),1))</f>
        <v>10</v>
      </c>
      <c r="I46" s="279">
        <f>IF(P1_IndicatorData!L49="No data","x",IF(P1_IndicatorData!L49=0,0,ROUND(IF(LOG(P1_IndicatorData!L49)&gt;I$50,10,IF(LOG(P1_IndicatorData!L49)&lt;I$49,0,10-(I$50-LOG(P1_IndicatorData!L49))/(I$50-I$49)*10)),1)))</f>
        <v>0</v>
      </c>
      <c r="J46" s="263">
        <f>IF(P1_IndicatorData!M49="No data","x",ROUND(IF(P1_IndicatorData!M49&gt;J$50,10,IF(P1_IndicatorData!M49&lt;J$49,0,10-(J$50-P1_IndicatorData!M49)/(J$50-J$49)*10)),1))</f>
        <v>0</v>
      </c>
      <c r="K46" s="279">
        <f>IF(P1_IndicatorData!N49="No data","x",IF(P1_IndicatorData!N49=0,0,ROUND(IF(LOG(P1_IndicatorData!N49)&gt;K$50,10,IF(LOG(P1_IndicatorData!N49)&lt;K$49,0,10-(K$50-LOG(P1_IndicatorData!N49))/(K$50-K$49)*10)),1)))</f>
        <v>4.8</v>
      </c>
      <c r="L46" s="263">
        <f>IF(P1_IndicatorData!O49="No data","x",ROUND(IF(P1_IndicatorData!O49&gt;L$50,10,IF(P1_IndicatorData!O49&lt;L$49,0,10-(L$50-P1_IndicatorData!O49)/(L$50-L$49)*10)),1))</f>
        <v>0.5</v>
      </c>
      <c r="M46" s="279">
        <f>IF(P1_IndicatorData!P49="No data","x",IF(P1_IndicatorData!P49=0,0,ROUND(IF(LOG(P1_IndicatorData!P49)&gt;M$50,10,IF(LOG(P1_IndicatorData!P49)&lt;M$49,0,10-(M$50-LOG(P1_IndicatorData!P49))/(M$50-M$49)*10)),1)))</f>
        <v>8.6</v>
      </c>
      <c r="N46" s="263">
        <f>IF(P1_IndicatorData!Q49="No data","x",ROUND(IF(P1_IndicatorData!Q49&gt;N$50,10,IF(P1_IndicatorData!Q49&lt;N$49,0,10-(N$50-P1_IndicatorData!Q49)/(N$50-N$49)*10)),1))</f>
        <v>9.8000000000000007</v>
      </c>
      <c r="O46" s="279">
        <f>IF(P1_IndicatorData!R49="No data","x",IF(P1_IndicatorData!R49=0,0,ROUND(IF(LOG(P1_IndicatorData!R49)&gt;O$50,10,IF(LOG(P1_IndicatorData!R49)&lt;O$49,0,10-(O$50-LOG(P1_IndicatorData!R49))/(O$50-O$49)*10)),1)))</f>
        <v>9.6999999999999993</v>
      </c>
      <c r="P46" s="263">
        <f>IF(P1_IndicatorData!S49="No data","x",ROUND(IF(P1_IndicatorData!S49&gt;P$50,10,IF(P1_IndicatorData!S49&lt;P$49,0,10-(P$50-P1_IndicatorData!S49)/(P$50-P$49)*10)),1))</f>
        <v>10</v>
      </c>
      <c r="Q46" s="279">
        <f>IF(P1_IndicatorData!T49="No data","x",IF(P1_IndicatorData!T49=0,0,ROUND(IF(LOG(P1_IndicatorData!T49)&gt;Q$50,10,IF(LOG(P1_IndicatorData!T49)&lt;Q$49,0,10-(Q$50-LOG(P1_IndicatorData!T49))/(Q$50-Q$49)*10)),1)))</f>
        <v>7.9</v>
      </c>
      <c r="R46" s="263">
        <f>IF(P1_IndicatorData!U49="No data","x",ROUND(IF(P1_IndicatorData!U49&gt;R$50,10,IF(P1_IndicatorData!U49&lt;R$49,0,10-(R$50-P1_IndicatorData!U49)/(R$50-R$49)*10)),1))</f>
        <v>5.2</v>
      </c>
      <c r="S46" s="279">
        <f>IF(P1_IndicatorData!V49="No data","x",IF(P1_IndicatorData!V49=0,0,ROUND(IF(LOG(P1_IndicatorData!V49)&gt;S$50,10,IF(LOG(P1_IndicatorData!V49)&lt;S$49,0,10-(S$50-LOG(P1_IndicatorData!V49))/(S$50-S$49)*10)),1)))</f>
        <v>8.1999999999999993</v>
      </c>
      <c r="T46" s="263">
        <f>IF(P1_IndicatorData!W49="No data","x",ROUND(IF(P1_IndicatorData!W49&gt;T$50,10,IF(P1_IndicatorData!W49&lt;T$49,0,10-(T$50-P1_IndicatorData!W49)/(T$50-T$49)*10)),1))</f>
        <v>10</v>
      </c>
      <c r="U46" s="279">
        <f>IF(P1_IndicatorData!X49="No data","x",IF(P1_IndicatorData!X49=0,0,ROUND(IF(LOG(P1_IndicatorData!X49)&gt;U$50,10,IF(LOG(P1_IndicatorData!X49)&lt;U$49,0,10-(U$50-LOG(P1_IndicatorData!X49))/(U$50-U$49)*10)),1)))</f>
        <v>7.2</v>
      </c>
      <c r="V46" s="263">
        <f>IF(P1_IndicatorData!Y49="No data","x",ROUND(IF(P1_IndicatorData!Y49&gt;V$50,10,IF(P1_IndicatorData!Y49&lt;V$49,0,10-(V$50-P1_IndicatorData!Y49)/(V$50-V$49)*10)),1))</f>
        <v>10</v>
      </c>
      <c r="W46" s="279">
        <f>IF(P1_IndicatorData!Z49="No data","x",IF(P1_IndicatorData!Z49=0,0,ROUND(IF(LOG(P1_IndicatorData!Z49)&gt;W$50,10,IF(LOG(P1_IndicatorData!Z49)&lt;W$49,0,10-(W$50-LOG(P1_IndicatorData!Z49))/(W$50-W$49)*10)),1)))</f>
        <v>8.1999999999999993</v>
      </c>
      <c r="X46" s="263">
        <f>IF(P1_IndicatorData!AA49="No data","x",ROUND(IF(P1_IndicatorData!AA49&gt;X$50,10,IF(P1_IndicatorData!AA49&lt;X$49,0,10-(X$50-P1_IndicatorData!AA49)/(X$50-X$49)*10)),1))</f>
        <v>10</v>
      </c>
      <c r="Y46" s="285">
        <f t="shared" si="11"/>
        <v>0</v>
      </c>
      <c r="Z46" s="285">
        <f t="shared" si="0"/>
        <v>0</v>
      </c>
      <c r="AA46" s="284">
        <f t="shared" si="12"/>
        <v>9</v>
      </c>
      <c r="AB46" s="284">
        <f t="shared" si="1"/>
        <v>0</v>
      </c>
      <c r="AC46" s="285">
        <f t="shared" si="13"/>
        <v>6.3</v>
      </c>
      <c r="AD46" s="285">
        <f t="shared" si="2"/>
        <v>2.9</v>
      </c>
      <c r="AE46" s="284">
        <f t="shared" si="3"/>
        <v>9.3000000000000007</v>
      </c>
      <c r="AF46" s="286">
        <f t="shared" si="14"/>
        <v>9.9</v>
      </c>
      <c r="AG46" s="286">
        <f t="shared" si="4"/>
        <v>6.8</v>
      </c>
      <c r="AH46" s="286">
        <f t="shared" si="5"/>
        <v>9.3000000000000007</v>
      </c>
      <c r="AI46" s="284">
        <f t="shared" si="15"/>
        <v>9</v>
      </c>
      <c r="AJ46" s="285">
        <f t="shared" si="16"/>
        <v>9.1999999999999993</v>
      </c>
      <c r="AK46" s="286">
        <f t="shared" si="6"/>
        <v>7.7</v>
      </c>
      <c r="AL46" s="286">
        <f t="shared" si="7"/>
        <v>10</v>
      </c>
      <c r="AM46" s="284">
        <f t="shared" si="8"/>
        <v>9.1999999999999993</v>
      </c>
      <c r="AN46" s="284">
        <f>IF(P1_IndicatorData!AB49="No data","x",ROUND(IF(P1_IndicatorData!AB49&gt;AN$50,0,IF(P1_IndicatorData!AB49&lt;AN$49,10,(AN$50-P1_IndicatorData!AB49)/(AN$50-AN$49)*10)),1))</f>
        <v>9.3000000000000007</v>
      </c>
      <c r="AO46" s="285">
        <f t="shared" si="9"/>
        <v>9.3000000000000007</v>
      </c>
      <c r="AP46" s="285">
        <f>IF(P1_IndicatorData!AC49="No data","x",ROUND(IF(P1_IndicatorData!AC49&gt;AP$50,10,IF(P1_IndicatorData!AC49&lt;AP$49,0,10-(AP$50-P1_IndicatorData!AC49)/(AP$50-AP$49)*10)),1))</f>
        <v>0.8</v>
      </c>
      <c r="AQ46" s="288">
        <f t="shared" si="10"/>
        <v>5.5</v>
      </c>
    </row>
    <row r="47" spans="1:43">
      <c r="A47" s="182" t="s">
        <v>154</v>
      </c>
      <c r="B47" s="182" t="s">
        <v>155</v>
      </c>
      <c r="C47" s="390">
        <f>IF(P1_IndicatorData!F50="No data","x",IF(P1_IndicatorData!F50=0,0,ROUND(IF(LOG(P1_IndicatorData!F50)&gt;C$50,10,IF(LOG(P1_IndicatorData!F50)&lt;C$49,0,10-(C$50-LOG(P1_IndicatorData!F50))/(C$50-C$49)*10)),1)))</f>
        <v>10</v>
      </c>
      <c r="D47" s="390">
        <f>IF(P1_IndicatorData!G50="No data","x",ROUND(IF(P1_IndicatorData!G50&gt;D$50,10,IF(P1_IndicatorData!G50&lt;D$49,0,10-(D$50-P1_IndicatorData!G50)/(D$50-D$49)*10)),1))</f>
        <v>10</v>
      </c>
      <c r="E47" s="390">
        <f>IF(P1_IndicatorData!H50="No data","x",IF(P1_IndicatorData!H50=0,0,ROUND(IF(LOG(P1_IndicatorData!H50)&gt;E$50,10,IF(LOG(P1_IndicatorData!H50)&lt;E$49,0,10-(E$50-LOG(P1_IndicatorData!H50))/(E$50-E$49)*10)),1)))</f>
        <v>5.3</v>
      </c>
      <c r="F47" s="391">
        <f>IF(P1_IndicatorData!I50="No data","x",ROUND(IF(P1_IndicatorData!I50&gt;F$50,10,IF(P1_IndicatorData!I50&lt;F$49,0,10-(F$50-P1_IndicatorData!I50)/(F$50-F$49)*10)),1))</f>
        <v>0.9</v>
      </c>
      <c r="G47" s="279">
        <f>IF(P1_IndicatorData!J50="No data","x",IF(P1_IndicatorData!J50=0,0,ROUND(IF(LOG(P1_IndicatorData!J50)&gt;G$50,10,IF(LOG(P1_IndicatorData!J50)&lt;G$49,0,10-(G$50-LOG(P1_IndicatorData!J50))/(G$50-G$49)*10)),1)))</f>
        <v>8.3000000000000007</v>
      </c>
      <c r="H47" s="263">
        <f>IF(P1_IndicatorData!K50="No data","x",ROUND(IF(P1_IndicatorData!K50&gt;H$50,10,IF(P1_IndicatorData!K50&lt;H$49,0,10-(H$50-P1_IndicatorData!K50)/(H$50-H$49)*10)),1))</f>
        <v>10</v>
      </c>
      <c r="I47" s="279">
        <f>IF(P1_IndicatorData!L50="No data","x",IF(P1_IndicatorData!L50=0,0,ROUND(IF(LOG(P1_IndicatorData!L50)&gt;I$50,10,IF(LOG(P1_IndicatorData!L50)&lt;I$49,0,10-(I$50-LOG(P1_IndicatorData!L50))/(I$50-I$49)*10)),1)))</f>
        <v>9.1999999999999993</v>
      </c>
      <c r="J47" s="263">
        <f>IF(P1_IndicatorData!M50="No data","x",ROUND(IF(P1_IndicatorData!M50&gt;J$50,10,IF(P1_IndicatorData!M50&lt;J$49,0,10-(J$50-P1_IndicatorData!M50)/(J$50-J$49)*10)),1))</f>
        <v>10</v>
      </c>
      <c r="K47" s="279">
        <f>IF(P1_IndicatorData!N50="No data","x",IF(P1_IndicatorData!N50=0,0,ROUND(IF(LOG(P1_IndicatorData!N50)&gt;K$50,10,IF(LOG(P1_IndicatorData!N50)&lt;K$49,0,10-(K$50-LOG(P1_IndicatorData!N50))/(K$50-K$49)*10)),1)))</f>
        <v>7.2</v>
      </c>
      <c r="L47" s="263">
        <f>IF(P1_IndicatorData!O50="No data","x",ROUND(IF(P1_IndicatorData!O50&gt;L$50,10,IF(P1_IndicatorData!O50&lt;L$49,0,10-(L$50-P1_IndicatorData!O50)/(L$50-L$49)*10)),1))</f>
        <v>1.5</v>
      </c>
      <c r="M47" s="279">
        <f>IF(P1_IndicatorData!P50="No data","x",IF(P1_IndicatorData!P50=0,0,ROUND(IF(LOG(P1_IndicatorData!P50)&gt;M$50,10,IF(LOG(P1_IndicatorData!P50)&lt;M$49,0,10-(M$50-LOG(P1_IndicatorData!P50))/(M$50-M$49)*10)),1)))</f>
        <v>8.6</v>
      </c>
      <c r="N47" s="263">
        <f>IF(P1_IndicatorData!Q50="No data","x",ROUND(IF(P1_IndicatorData!Q50&gt;N$50,10,IF(P1_IndicatorData!Q50&lt;N$49,0,10-(N$50-P1_IndicatorData!Q50)/(N$50-N$49)*10)),1))</f>
        <v>6.1</v>
      </c>
      <c r="O47" s="279">
        <f>IF(P1_IndicatorData!R50="No data","x",IF(P1_IndicatorData!R50=0,0,ROUND(IF(LOG(P1_IndicatorData!R50)&gt;O$50,10,IF(LOG(P1_IndicatorData!R50)&lt;O$49,0,10-(O$50-LOG(P1_IndicatorData!R50))/(O$50-O$49)*10)),1)))</f>
        <v>0</v>
      </c>
      <c r="P47" s="263">
        <f>IF(P1_IndicatorData!S50="No data","x",ROUND(IF(P1_IndicatorData!S50&gt;P$50,10,IF(P1_IndicatorData!S50&lt;P$49,0,10-(P$50-P1_IndicatorData!S50)/(P$50-P$49)*10)),1))</f>
        <v>0</v>
      </c>
      <c r="Q47" s="279">
        <f>IF(P1_IndicatorData!T50="No data","x",IF(P1_IndicatorData!T50=0,0,ROUND(IF(LOG(P1_IndicatorData!T50)&gt;Q$50,10,IF(LOG(P1_IndicatorData!T50)&lt;Q$49,0,10-(Q$50-LOG(P1_IndicatorData!T50))/(Q$50-Q$49)*10)),1)))</f>
        <v>9.1999999999999993</v>
      </c>
      <c r="R47" s="263">
        <f>IF(P1_IndicatorData!U50="No data","x",ROUND(IF(P1_IndicatorData!U50&gt;R$50,10,IF(P1_IndicatorData!U50&lt;R$49,0,10-(R$50-P1_IndicatorData!U50)/(R$50-R$49)*10)),1))</f>
        <v>10</v>
      </c>
      <c r="S47" s="279">
        <f>IF(P1_IndicatorData!V50="No data","x",IF(P1_IndicatorData!V50=0,0,ROUND(IF(LOG(P1_IndicatorData!V50)&gt;S$50,10,IF(LOG(P1_IndicatorData!V50)&lt;S$49,0,10-(S$50-LOG(P1_IndicatorData!V50))/(S$50-S$49)*10)),1)))</f>
        <v>8.6</v>
      </c>
      <c r="T47" s="263">
        <f>IF(P1_IndicatorData!W50="No data","x",ROUND(IF(P1_IndicatorData!W50&gt;T$50,10,IF(P1_IndicatorData!W50&lt;T$49,0,10-(T$50-P1_IndicatorData!W50)/(T$50-T$49)*10)),1))</f>
        <v>8.4</v>
      </c>
      <c r="U47" s="279">
        <f>IF(P1_IndicatorData!X50="No data","x",IF(P1_IndicatorData!X50=0,0,ROUND(IF(LOG(P1_IndicatorData!X50)&gt;U$50,10,IF(LOG(P1_IndicatorData!X50)&lt;U$49,0,10-(U$50-LOG(P1_IndicatorData!X50))/(U$50-U$49)*10)),1)))</f>
        <v>8.3000000000000007</v>
      </c>
      <c r="V47" s="263">
        <f>IF(P1_IndicatorData!Y50="No data","x",ROUND(IF(P1_IndicatorData!Y50&gt;V$50,10,IF(P1_IndicatorData!Y50&lt;V$49,0,10-(V$50-P1_IndicatorData!Y50)/(V$50-V$49)*10)),1))</f>
        <v>10</v>
      </c>
      <c r="W47" s="279">
        <f>IF(P1_IndicatorData!Z50="No data","x",IF(P1_IndicatorData!Z50=0,0,ROUND(IF(LOG(P1_IndicatorData!Z50)&gt;W$50,10,IF(LOG(P1_IndicatorData!Z50)&lt;W$49,0,10-(W$50-LOG(P1_IndicatorData!Z50))/(W$50-W$49)*10)),1)))</f>
        <v>6.4</v>
      </c>
      <c r="X47" s="263">
        <f>IF(P1_IndicatorData!AA50="No data","x",ROUND(IF(P1_IndicatorData!AA50&gt;X$50,10,IF(P1_IndicatorData!AA50&lt;X$49,0,10-(X$50-P1_IndicatorData!AA50)/(X$50-X$49)*10)),1))</f>
        <v>1.9</v>
      </c>
      <c r="Y47" s="285">
        <f t="shared" si="11"/>
        <v>10</v>
      </c>
      <c r="Z47" s="285">
        <f t="shared" si="0"/>
        <v>3.4</v>
      </c>
      <c r="AA47" s="284">
        <f t="shared" si="12"/>
        <v>9.3000000000000007</v>
      </c>
      <c r="AB47" s="284">
        <f t="shared" si="1"/>
        <v>9.6999999999999993</v>
      </c>
      <c r="AC47" s="285">
        <f t="shared" si="13"/>
        <v>9.5</v>
      </c>
      <c r="AD47" s="285">
        <f t="shared" si="2"/>
        <v>5</v>
      </c>
      <c r="AE47" s="284">
        <f t="shared" si="3"/>
        <v>7.6</v>
      </c>
      <c r="AF47" s="286">
        <f t="shared" si="14"/>
        <v>0</v>
      </c>
      <c r="AG47" s="286">
        <f t="shared" si="4"/>
        <v>9.6999999999999993</v>
      </c>
      <c r="AH47" s="286">
        <f t="shared" si="5"/>
        <v>8.5</v>
      </c>
      <c r="AI47" s="284">
        <f t="shared" si="15"/>
        <v>7.7</v>
      </c>
      <c r="AJ47" s="285">
        <f t="shared" si="16"/>
        <v>7.7</v>
      </c>
      <c r="AK47" s="286">
        <f t="shared" si="6"/>
        <v>7.4</v>
      </c>
      <c r="AL47" s="286">
        <f t="shared" si="7"/>
        <v>6</v>
      </c>
      <c r="AM47" s="284">
        <f t="shared" si="8"/>
        <v>6.8</v>
      </c>
      <c r="AN47" s="284">
        <f>IF(P1_IndicatorData!AB50="No data","x",ROUND(IF(P1_IndicatorData!AB50&gt;AN$50,0,IF(P1_IndicatorData!AB50&lt;AN$49,10,(AN$50-P1_IndicatorData!AB50)/(AN$50-AN$49)*10)),1))</f>
        <v>9.9</v>
      </c>
      <c r="AO47" s="285">
        <f t="shared" si="9"/>
        <v>8.8000000000000007</v>
      </c>
      <c r="AP47" s="285">
        <f>IF(P1_IndicatorData!AC50="No data","x",ROUND(IF(P1_IndicatorData!AC50&gt;AP$50,10,IF(P1_IndicatorData!AC50&lt;AP$49,0,10-(AP$50-P1_IndicatorData!AC50)/(AP$50-AP$49)*10)),1))</f>
        <v>9.6</v>
      </c>
      <c r="AQ47" s="288">
        <f t="shared" si="10"/>
        <v>8.4</v>
      </c>
    </row>
    <row r="48" spans="1:43">
      <c r="A48" s="182" t="s">
        <v>156</v>
      </c>
      <c r="B48" s="182" t="s">
        <v>157</v>
      </c>
      <c r="C48" s="390">
        <f>IF(P1_IndicatorData!F51="No data","x",IF(P1_IndicatorData!F51=0,0,ROUND(IF(LOG(P1_IndicatorData!F51)&gt;C$50,10,IF(LOG(P1_IndicatorData!F51)&lt;C$49,0,10-(C$50-LOG(P1_IndicatorData!F51))/(C$50-C$49)*10)),1)))</f>
        <v>9.6</v>
      </c>
      <c r="D48" s="390">
        <f>IF(P1_IndicatorData!G51="No data","x",ROUND(IF(P1_IndicatorData!G51&gt;D$50,10,IF(P1_IndicatorData!G51&lt;D$49,0,10-(D$50-P1_IndicatorData!G51)/(D$50-D$49)*10)),1))</f>
        <v>3.6</v>
      </c>
      <c r="E48" s="390">
        <f>IF(P1_IndicatorData!H51="No data","x",IF(P1_IndicatorData!H51=0,0,ROUND(IF(LOG(P1_IndicatorData!H51)&gt;E$50,10,IF(LOG(P1_IndicatorData!H51)&lt;E$49,0,10-(E$50-LOG(P1_IndicatorData!H51))/(E$50-E$49)*10)),1)))</f>
        <v>5.7</v>
      </c>
      <c r="F48" s="391">
        <f>IF(P1_IndicatorData!I51="No data","x",ROUND(IF(P1_IndicatorData!I51&gt;F$50,10,IF(P1_IndicatorData!I51&lt;F$49,0,10-(F$50-P1_IndicatorData!I51)/(F$50-F$49)*10)),1))</f>
        <v>1.4</v>
      </c>
      <c r="G48" s="279">
        <f>IF(P1_IndicatorData!J51="No data","x",IF(P1_IndicatorData!J51=0,0,ROUND(IF(LOG(P1_IndicatorData!J51)&gt;G$50,10,IF(LOG(P1_IndicatorData!J51)&lt;G$49,0,10-(G$50-LOG(P1_IndicatorData!J51))/(G$50-G$49)*10)),1)))</f>
        <v>7.7</v>
      </c>
      <c r="H48" s="263">
        <f>IF(P1_IndicatorData!K51="No data","x",ROUND(IF(P1_IndicatorData!K51&gt;H$50,10,IF(P1_IndicatorData!K51&lt;H$49,0,10-(H$50-P1_IndicatorData!K51)/(H$50-H$49)*10)),1))</f>
        <v>9.6999999999999993</v>
      </c>
      <c r="I48" s="279">
        <f>IF(P1_IndicatorData!L51="No data","x",IF(P1_IndicatorData!L51=0,0,ROUND(IF(LOG(P1_IndicatorData!L51)&gt;I$50,10,IF(LOG(P1_IndicatorData!L51)&lt;I$49,0,10-(I$50-LOG(P1_IndicatorData!L51))/(I$50-I$49)*10)),1)))</f>
        <v>8.4</v>
      </c>
      <c r="J48" s="263">
        <f>IF(P1_IndicatorData!M51="No data","x",ROUND(IF(P1_IndicatorData!M51&gt;J$50,10,IF(P1_IndicatorData!M51&lt;J$49,0,10-(J$50-P1_IndicatorData!M51)/(J$50-J$49)*10)),1))</f>
        <v>6.2</v>
      </c>
      <c r="K48" s="279">
        <f>IF(P1_IndicatorData!N51="No data","x",IF(P1_IndicatorData!N51=0,0,ROUND(IF(LOG(P1_IndicatorData!N51)&gt;K$50,10,IF(LOG(P1_IndicatorData!N51)&lt;K$49,0,10-(K$50-LOG(P1_IndicatorData!N51))/(K$50-K$49)*10)),1)))</f>
        <v>4.0999999999999996</v>
      </c>
      <c r="L48" s="263">
        <f>IF(P1_IndicatorData!O51="No data","x",ROUND(IF(P1_IndicatorData!O51&gt;L$50,10,IF(P1_IndicatorData!O51&lt;L$49,0,10-(L$50-P1_IndicatorData!O51)/(L$50-L$49)*10)),1))</f>
        <v>0.2</v>
      </c>
      <c r="M48" s="279">
        <f>IF(P1_IndicatorData!P51="No data","x",IF(P1_IndicatorData!P51=0,0,ROUND(IF(LOG(P1_IndicatorData!P51)&gt;M$50,10,IF(LOG(P1_IndicatorData!P51)&lt;M$49,0,10-(M$50-LOG(P1_IndicatorData!P51))/(M$50-M$49)*10)),1)))</f>
        <v>8.6999999999999993</v>
      </c>
      <c r="N48" s="263">
        <f>IF(P1_IndicatorData!Q51="No data","x",ROUND(IF(P1_IndicatorData!Q51&gt;N$50,10,IF(P1_IndicatorData!Q51&lt;N$49,0,10-(N$50-P1_IndicatorData!Q51)/(N$50-N$49)*10)),1))</f>
        <v>8.6</v>
      </c>
      <c r="O48" s="279">
        <f>IF(P1_IndicatorData!R51="No data","x",IF(P1_IndicatorData!R51=0,0,ROUND(IF(LOG(P1_IndicatorData!R51)&gt;O$50,10,IF(LOG(P1_IndicatorData!R51)&lt;O$49,0,10-(O$50-LOG(P1_IndicatorData!R51))/(O$50-O$49)*10)),1)))</f>
        <v>0</v>
      </c>
      <c r="P48" s="263">
        <f>IF(P1_IndicatorData!S51="No data","x",ROUND(IF(P1_IndicatorData!S51&gt;P$50,10,IF(P1_IndicatorData!S51&lt;P$49,0,10-(P$50-P1_IndicatorData!S51)/(P$50-P$49)*10)),1))</f>
        <v>0</v>
      </c>
      <c r="Q48" s="279">
        <f>IF(P1_IndicatorData!T51="No data","x",IF(P1_IndicatorData!T51=0,0,ROUND(IF(LOG(P1_IndicatorData!T51)&gt;Q$50,10,IF(LOG(P1_IndicatorData!T51)&lt;Q$49,0,10-(Q$50-LOG(P1_IndicatorData!T51))/(Q$50-Q$49)*10)),1)))</f>
        <v>7.5</v>
      </c>
      <c r="R48" s="263">
        <f>IF(P1_IndicatorData!U51="No data","x",ROUND(IF(P1_IndicatorData!U51&gt;R$50,10,IF(P1_IndicatorData!U51&lt;R$49,0,10-(R$50-P1_IndicatorData!U51)/(R$50-R$49)*10)),1))</f>
        <v>2.7</v>
      </c>
      <c r="S48" s="279">
        <f>IF(P1_IndicatorData!V51="No data","x",IF(P1_IndicatorData!V51=0,0,ROUND(IF(LOG(P1_IndicatorData!V51)&gt;S$50,10,IF(LOG(P1_IndicatorData!V51)&lt;S$49,0,10-(S$50-LOG(P1_IndicatorData!V51))/(S$50-S$49)*10)),1)))</f>
        <v>6</v>
      </c>
      <c r="T48" s="263">
        <f>IF(P1_IndicatorData!W51="No data","x",ROUND(IF(P1_IndicatorData!W51&gt;T$50,10,IF(P1_IndicatorData!W51&lt;T$49,0,10-(T$50-P1_IndicatorData!W51)/(T$50-T$49)*10)),1))</f>
        <v>1.7</v>
      </c>
      <c r="U48" s="279">
        <f>IF(P1_IndicatorData!X51="No data","x",IF(P1_IndicatorData!X51=0,0,ROUND(IF(LOG(P1_IndicatorData!X51)&gt;U$50,10,IF(LOG(P1_IndicatorData!X51)&lt;U$49,0,10-(U$50-LOG(P1_IndicatorData!X51))/(U$50-U$49)*10)),1)))</f>
        <v>7.8</v>
      </c>
      <c r="V48" s="263">
        <f>IF(P1_IndicatorData!Y51="No data","x",ROUND(IF(P1_IndicatorData!Y51&gt;V$50,10,IF(P1_IndicatorData!Y51&lt;V$49,0,10-(V$50-P1_IndicatorData!Y51)/(V$50-V$49)*10)),1))</f>
        <v>9.8000000000000007</v>
      </c>
      <c r="W48" s="279">
        <f>IF(P1_IndicatorData!Z51="No data","x",IF(P1_IndicatorData!Z51=0,0,ROUND(IF(LOG(P1_IndicatorData!Z51)&gt;W$50,10,IF(LOG(P1_IndicatorData!Z51)&lt;W$49,0,10-(W$50-LOG(P1_IndicatorData!Z51))/(W$50-W$49)*10)),1)))</f>
        <v>7.5</v>
      </c>
      <c r="X48" s="263">
        <f>IF(P1_IndicatorData!AA51="No data","x",ROUND(IF(P1_IndicatorData!AA51&gt;X$50,10,IF(P1_IndicatorData!AA51&lt;X$49,0,10-(X$50-P1_IndicatorData!AA51)/(X$50-X$49)*10)),1))</f>
        <v>4.9000000000000004</v>
      </c>
      <c r="Y48" s="285">
        <f t="shared" si="11"/>
        <v>7.7</v>
      </c>
      <c r="Z48" s="285">
        <f t="shared" si="0"/>
        <v>3.9</v>
      </c>
      <c r="AA48" s="284">
        <f>IF(AND(H48="x",G48="x"),"x",ROUND((10-GEOMEAN(((10-G48)/10*9+1),((10-H48)/10*9+1)))/9*10,1))</f>
        <v>8.9</v>
      </c>
      <c r="AB48" s="284">
        <f t="shared" si="1"/>
        <v>7.5</v>
      </c>
      <c r="AC48" s="285">
        <f t="shared" si="13"/>
        <v>8.3000000000000007</v>
      </c>
      <c r="AD48" s="285">
        <f t="shared" si="2"/>
        <v>2.4</v>
      </c>
      <c r="AE48" s="284">
        <f t="shared" si="3"/>
        <v>8.6999999999999993</v>
      </c>
      <c r="AF48" s="286">
        <f t="shared" si="14"/>
        <v>0</v>
      </c>
      <c r="AG48" s="286">
        <f t="shared" si="4"/>
        <v>5.6</v>
      </c>
      <c r="AH48" s="286">
        <f>IF(AND(S48="x",T48="x"),"x",ROUND((10-GEOMEAN(((10-S48)/10*9+1),((10-T48)/10*9+1)))/9*10,1))</f>
        <v>4.2</v>
      </c>
      <c r="AI48" s="284">
        <f t="shared" si="15"/>
        <v>3.6</v>
      </c>
      <c r="AJ48" s="285">
        <f t="shared" si="16"/>
        <v>6.9</v>
      </c>
      <c r="AK48" s="286">
        <f t="shared" si="6"/>
        <v>7.7</v>
      </c>
      <c r="AL48" s="286">
        <f t="shared" si="7"/>
        <v>7.4</v>
      </c>
      <c r="AM48" s="284">
        <f t="shared" si="8"/>
        <v>7.6</v>
      </c>
      <c r="AN48" s="284">
        <f>IF(P1_IndicatorData!AB51="No data","x",ROUND(IF(P1_IndicatorData!AB51&gt;AN$50,0,IF(P1_IndicatorData!AB51&lt;AN$49,10,(AN$50-P1_IndicatorData!AB51)/(AN$50-AN$49)*10)),1))</f>
        <v>9.6</v>
      </c>
      <c r="AO48" s="285">
        <f t="shared" si="9"/>
        <v>8.8000000000000007</v>
      </c>
      <c r="AP48" s="285">
        <f>IF(P1_IndicatorData!AC51="No data","x",ROUND(IF(P1_IndicatorData!AC51&gt;AP$50,10,IF(P1_IndicatorData!AC51&lt;AP$49,0,10-(AP$50-P1_IndicatorData!AC51)/(AP$50-AP$49)*10)),1))</f>
        <v>2.4</v>
      </c>
      <c r="AQ48" s="288">
        <f t="shared" si="10"/>
        <v>6.4</v>
      </c>
    </row>
    <row r="49" spans="1:42">
      <c r="A49" s="185"/>
      <c r="B49" s="186" t="s">
        <v>220</v>
      </c>
      <c r="C49" s="190">
        <v>2</v>
      </c>
      <c r="D49" s="280">
        <v>0</v>
      </c>
      <c r="E49" s="190">
        <v>3</v>
      </c>
      <c r="F49" s="280">
        <v>0</v>
      </c>
      <c r="G49" s="190">
        <v>4</v>
      </c>
      <c r="H49" s="280">
        <v>0</v>
      </c>
      <c r="I49" s="190">
        <v>2</v>
      </c>
      <c r="J49" s="280">
        <v>0</v>
      </c>
      <c r="K49" s="190">
        <v>2</v>
      </c>
      <c r="L49" s="280">
        <v>0</v>
      </c>
      <c r="M49" s="190">
        <v>2</v>
      </c>
      <c r="N49" s="280">
        <v>0</v>
      </c>
      <c r="O49" s="190">
        <v>2</v>
      </c>
      <c r="P49" s="280">
        <v>0</v>
      </c>
      <c r="Q49" s="190">
        <v>2</v>
      </c>
      <c r="R49" s="280">
        <v>0</v>
      </c>
      <c r="S49" s="190">
        <v>3</v>
      </c>
      <c r="T49" s="280">
        <v>0</v>
      </c>
      <c r="U49" s="190">
        <v>4</v>
      </c>
      <c r="V49" s="280">
        <v>0.75</v>
      </c>
      <c r="W49" s="190">
        <v>3</v>
      </c>
      <c r="X49" s="280">
        <v>0</v>
      </c>
      <c r="AN49" s="190">
        <v>0</v>
      </c>
      <c r="AP49" s="190">
        <v>0</v>
      </c>
    </row>
    <row r="50" spans="1:42">
      <c r="A50" s="185"/>
      <c r="B50" s="186" t="s">
        <v>221</v>
      </c>
      <c r="C50" s="190">
        <v>5</v>
      </c>
      <c r="D50" s="280">
        <v>0.6</v>
      </c>
      <c r="E50" s="190">
        <v>6</v>
      </c>
      <c r="F50" s="280">
        <v>1</v>
      </c>
      <c r="G50" s="190">
        <v>6</v>
      </c>
      <c r="H50" s="280">
        <v>1</v>
      </c>
      <c r="I50" s="190">
        <v>6</v>
      </c>
      <c r="J50" s="280">
        <v>1</v>
      </c>
      <c r="K50" s="190">
        <v>5</v>
      </c>
      <c r="L50" s="280">
        <v>0.2</v>
      </c>
      <c r="M50" s="190">
        <v>6</v>
      </c>
      <c r="N50" s="280">
        <v>1</v>
      </c>
      <c r="O50" s="190">
        <v>5</v>
      </c>
      <c r="P50" s="280">
        <v>0.3</v>
      </c>
      <c r="Q50" s="190">
        <v>6</v>
      </c>
      <c r="R50" s="280">
        <v>1</v>
      </c>
      <c r="S50" s="190">
        <v>6</v>
      </c>
      <c r="T50" s="280">
        <v>1</v>
      </c>
      <c r="U50" s="190">
        <v>6</v>
      </c>
      <c r="V50" s="280">
        <v>1</v>
      </c>
      <c r="W50" s="190">
        <v>6</v>
      </c>
      <c r="X50" s="280">
        <v>1</v>
      </c>
      <c r="AN50" s="190">
        <v>100</v>
      </c>
      <c r="AP50" s="190">
        <v>25</v>
      </c>
    </row>
  </sheetData>
  <sheetProtection sheet="1" objects="1" scenarios="1"/>
  <conditionalFormatting sqref="AQ2:AQ48">
    <cfRule type="cellIs" dxfId="10" priority="1" operator="greaterThanOrEqual">
      <formula>8</formula>
    </cfRule>
    <cfRule type="cellIs" dxfId="9" priority="2" operator="between">
      <formula>6.9</formula>
      <formula>7.9</formula>
    </cfRule>
    <cfRule type="cellIs" dxfId="8" priority="3" operator="between">
      <formula>6</formula>
      <formula>6.8</formula>
    </cfRule>
    <cfRule type="cellIs" dxfId="7" priority="4" operator="between">
      <formula>5.1</formula>
      <formula>5.9</formula>
    </cfRule>
    <cfRule type="cellIs" dxfId="6" priority="5" operator="between">
      <formula>0</formula>
      <formula>5</formula>
    </cfRule>
  </conditionalFormatting>
  <pageMargins left="0.7" right="0.7" top="0.75" bottom="0.75" header="0.3" footer="0.3"/>
  <ignoredErrors>
    <ignoredError sqref="AC2:AC48"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AX51"/>
  <sheetViews>
    <sheetView zoomScaleNormal="100" workbookViewId="0">
      <pane xSplit="2" ySplit="3" topLeftCell="C4" activePane="bottomRight" state="frozen"/>
      <selection pane="bottomRight" activeCell="A2" sqref="A2"/>
      <selection pane="bottomLeft" activeCell="A4" sqref="A4"/>
      <selection pane="topRight" activeCell="C1" sqref="C1"/>
    </sheetView>
  </sheetViews>
  <sheetFormatPr defaultColWidth="9" defaultRowHeight="14.1"/>
  <cols>
    <col min="1" max="1" width="18.625" style="183" customWidth="1"/>
    <col min="2" max="2" width="8.5" style="183" customWidth="1"/>
    <col min="3" max="21" width="9" style="183"/>
    <col min="22" max="30" width="9" style="183" customWidth="1"/>
    <col min="31" max="31" width="10.625" style="183" customWidth="1"/>
    <col min="32" max="49" width="9" style="183"/>
    <col min="50" max="50" width="13.125" style="183" customWidth="1"/>
    <col min="51" max="16384" width="9" style="183"/>
  </cols>
  <sheetData>
    <row r="1" spans="1:50" s="178" customFormat="1" ht="91.5" customHeight="1">
      <c r="A1" s="177" t="s">
        <v>30</v>
      </c>
      <c r="B1" s="177" t="s">
        <v>31</v>
      </c>
      <c r="C1" s="189" t="s">
        <v>222</v>
      </c>
      <c r="D1" s="189" t="s">
        <v>223</v>
      </c>
      <c r="E1" s="189" t="s">
        <v>224</v>
      </c>
      <c r="F1" s="189" t="s">
        <v>225</v>
      </c>
      <c r="G1" s="189" t="s">
        <v>226</v>
      </c>
      <c r="H1" s="189" t="s">
        <v>227</v>
      </c>
      <c r="I1" s="189" t="s">
        <v>228</v>
      </c>
      <c r="J1" s="189" t="s">
        <v>229</v>
      </c>
      <c r="K1" s="189" t="s">
        <v>230</v>
      </c>
      <c r="L1" s="189" t="s">
        <v>231</v>
      </c>
      <c r="M1" s="189" t="s">
        <v>232</v>
      </c>
      <c r="N1" s="189" t="s">
        <v>233</v>
      </c>
      <c r="O1" s="189" t="s">
        <v>234</v>
      </c>
      <c r="P1" s="189" t="s">
        <v>235</v>
      </c>
      <c r="Q1" s="189" t="s">
        <v>236</v>
      </c>
      <c r="R1" s="189" t="s">
        <v>237</v>
      </c>
      <c r="S1" s="189" t="s">
        <v>238</v>
      </c>
      <c r="T1" s="189" t="s">
        <v>239</v>
      </c>
      <c r="U1" s="189" t="s">
        <v>240</v>
      </c>
      <c r="V1" s="189" t="s">
        <v>241</v>
      </c>
      <c r="W1" s="189" t="s">
        <v>242</v>
      </c>
      <c r="X1" s="189" t="s">
        <v>243</v>
      </c>
      <c r="Y1" s="189" t="s">
        <v>244</v>
      </c>
      <c r="Z1" s="189" t="s">
        <v>245</v>
      </c>
      <c r="AA1" s="189" t="s">
        <v>246</v>
      </c>
      <c r="AB1" s="189" t="s">
        <v>247</v>
      </c>
      <c r="AC1" s="189" t="s">
        <v>248</v>
      </c>
      <c r="AD1" s="189" t="s">
        <v>249</v>
      </c>
      <c r="AE1" s="260" t="s">
        <v>250</v>
      </c>
      <c r="AF1" s="258" t="s">
        <v>46</v>
      </c>
      <c r="AG1" s="258" t="s">
        <v>47</v>
      </c>
      <c r="AH1" s="258" t="s">
        <v>48</v>
      </c>
      <c r="AI1" s="236" t="s">
        <v>49</v>
      </c>
      <c r="AJ1" s="258" t="s">
        <v>251</v>
      </c>
      <c r="AK1" s="258" t="s">
        <v>252</v>
      </c>
      <c r="AL1" s="258" t="s">
        <v>253</v>
      </c>
      <c r="AM1" s="236" t="s">
        <v>50</v>
      </c>
      <c r="AN1" s="258" t="s">
        <v>51</v>
      </c>
      <c r="AO1" s="258" t="s">
        <v>52</v>
      </c>
      <c r="AP1" s="260" t="s">
        <v>254</v>
      </c>
      <c r="AQ1" s="258" t="s">
        <v>53</v>
      </c>
      <c r="AR1" s="236" t="s">
        <v>54</v>
      </c>
      <c r="AS1" s="258" t="s">
        <v>55</v>
      </c>
      <c r="AT1" s="258" t="s">
        <v>56</v>
      </c>
      <c r="AU1" s="258" t="s">
        <v>57</v>
      </c>
      <c r="AV1" s="236" t="s">
        <v>58</v>
      </c>
      <c r="AW1" s="236" t="s">
        <v>59</v>
      </c>
      <c r="AX1" s="237" t="s">
        <v>60</v>
      </c>
    </row>
    <row r="2" spans="1:50" s="181" customFormat="1" ht="28.5" customHeight="1">
      <c r="A2" s="179"/>
      <c r="B2" s="184" t="s">
        <v>255</v>
      </c>
      <c r="C2" s="180">
        <f>P2_IndicatorData!C5</f>
        <v>2022</v>
      </c>
      <c r="D2" s="180">
        <f>P2_IndicatorData!D5</f>
        <v>2022</v>
      </c>
      <c r="E2" s="180">
        <f>P2_IndicatorData!E5</f>
        <v>2022</v>
      </c>
      <c r="F2" s="180">
        <f>P2_IndicatorData!F5</f>
        <v>2022</v>
      </c>
      <c r="G2" s="180">
        <f>P2_IndicatorData!G5</f>
        <v>2022</v>
      </c>
      <c r="H2" s="180">
        <f>P2_IndicatorData!H5</f>
        <v>2022</v>
      </c>
      <c r="I2" s="180">
        <f>P2_IndicatorData!I5</f>
        <v>2022</v>
      </c>
      <c r="J2" s="180">
        <f>P2_IndicatorData!J5</f>
        <v>2022</v>
      </c>
      <c r="K2" s="180">
        <f>P2_IndicatorData!K5</f>
        <v>2021</v>
      </c>
      <c r="L2" s="180">
        <f>P2_IndicatorData!L5</f>
        <v>2020</v>
      </c>
      <c r="M2" s="180">
        <f>P2_IndicatorData!M5</f>
        <v>2020</v>
      </c>
      <c r="N2" s="180">
        <f>P2_IndicatorData!O5</f>
        <v>2020</v>
      </c>
      <c r="O2" s="180">
        <f>P2_IndicatorData!Q5</f>
        <v>2022</v>
      </c>
      <c r="P2" s="180">
        <f>P2_IndicatorData!S5</f>
        <v>2022</v>
      </c>
      <c r="Q2" s="180">
        <f>P2_IndicatorData!T5</f>
        <v>2019</v>
      </c>
      <c r="R2" s="180">
        <f>P2_IndicatorData!U5</f>
        <v>2019</v>
      </c>
      <c r="S2" s="180">
        <f>P2_IndicatorData!V5</f>
        <v>2022</v>
      </c>
      <c r="T2" s="180">
        <f>P2_IndicatorData!W5</f>
        <v>2020</v>
      </c>
      <c r="U2" s="180">
        <f>P2_IndicatorData!X5</f>
        <v>2019</v>
      </c>
      <c r="V2" s="180">
        <f>P2_IndicatorData!Y5</f>
        <v>2019</v>
      </c>
      <c r="W2" s="180">
        <f>P2_IndicatorData!Z5</f>
        <v>2019</v>
      </c>
      <c r="X2" s="180">
        <f>P2_IndicatorData!AA5</f>
        <v>2022</v>
      </c>
      <c r="Y2" s="180">
        <f>P2_IndicatorData!AB5</f>
        <v>2022</v>
      </c>
      <c r="Z2" s="180">
        <f>P2_IndicatorData!AC5</f>
        <v>2016</v>
      </c>
      <c r="AA2" s="180">
        <f>P2_IndicatorData!AD5</f>
        <v>2020</v>
      </c>
      <c r="AB2" s="180">
        <f>P2_IndicatorData!AE5</f>
        <v>2019</v>
      </c>
      <c r="AC2" s="180">
        <v>2022</v>
      </c>
      <c r="AD2" s="180">
        <v>2022</v>
      </c>
      <c r="AE2" s="261"/>
      <c r="AF2" s="259"/>
      <c r="AG2" s="259"/>
      <c r="AH2" s="259"/>
      <c r="AI2" s="240"/>
      <c r="AJ2" s="259"/>
      <c r="AK2" s="259"/>
      <c r="AL2" s="259"/>
      <c r="AM2" s="240"/>
      <c r="AN2" s="259"/>
      <c r="AO2" s="259"/>
      <c r="AP2" s="261"/>
      <c r="AQ2" s="259"/>
      <c r="AR2" s="240"/>
      <c r="AS2" s="259"/>
      <c r="AT2" s="259">
        <v>2021</v>
      </c>
      <c r="AU2" s="259">
        <f>P2_IndicatorData!AF5</f>
        <v>2023</v>
      </c>
      <c r="AV2" s="240"/>
      <c r="AW2" s="240"/>
      <c r="AX2" s="241"/>
    </row>
    <row r="3" spans="1:50">
      <c r="A3" s="182" t="s">
        <v>64</v>
      </c>
      <c r="B3" s="182" t="s">
        <v>65</v>
      </c>
      <c r="C3" s="263">
        <f>IF(P2_IndicatorData!C6="No data","x",ROUND(IF(P2_IndicatorData!C6&gt;C$51,10,IF(P2_IndicatorData!C6&lt;C$50,0,10-(C$51-P2_IndicatorData!C6)/(C$51-C$50)*10)),1))</f>
        <v>10</v>
      </c>
      <c r="D3" s="263">
        <f>IF(P2_IndicatorData!D6="No data","x",ROUND(IF(P2_IndicatorData!D6&gt;D$51,0,IF(P2_IndicatorData!D6&lt;D$50,10,(D$51-P2_IndicatorData!D6)/(D$51-D$50)*10)),1))</f>
        <v>2.5</v>
      </c>
      <c r="E3" s="263">
        <f>IF(P2_IndicatorData!E6="No data","x",ROUND(IF(P2_IndicatorData!E6&gt;E$51,0,IF(P2_IndicatorData!E6&lt;E$50,10,(E$51-P2_IndicatorData!E6)/(E$51-E$50)*10)),1))</f>
        <v>6.9</v>
      </c>
      <c r="F3" s="263">
        <f>IF(P2_IndicatorData!F6="No data","x",ROUND(IF(P2_IndicatorData!F6&gt;F$51,0,IF(P2_IndicatorData!F6&lt;F$50,10,(F$51-P2_IndicatorData!F6)/(F$51-F$50)*10)),1))</f>
        <v>8.9</v>
      </c>
      <c r="G3" s="263">
        <f>IF(P2_IndicatorData!G6="No data","x",ROUND(IF(P2_IndicatorData!G6&gt;G$51,0,IF(P2_IndicatorData!G6&lt;G$50,10,(G$51-P2_IndicatorData!G6)/(G$51-G$50)*10)),1))</f>
        <v>2.5</v>
      </c>
      <c r="H3" s="263">
        <f>IF(P2_IndicatorData!H6="No data","x",ROUND(IF(P2_IndicatorData!H6&gt;H$51,10,IF(P2_IndicatorData!H6&lt;H$50,0,10-(H$51-P2_IndicatorData!H6)/(H$51-H$50)*10)),1))</f>
        <v>8.5</v>
      </c>
      <c r="I3" s="263">
        <f>IF(P2_IndicatorData!I6="No data","x",ROUND(IF(P2_IndicatorData!I6&gt;I$51,10,IF(P2_IndicatorData!I6&lt;I$50,0,10-(I$51-P2_IndicatorData!I6)/(I$51-I$50)*10)),1))</f>
        <v>1.3</v>
      </c>
      <c r="J3" s="263">
        <f>IF(P2_IndicatorData!J6="No data","x",ROUND(IF(P2_IndicatorData!J6&gt;J$51,10,IF(P2_IndicatorData!J6&lt;J$50,0,10-(J$51-P2_IndicatorData!J6)/(J$51-J$50)*10)),1))</f>
        <v>3</v>
      </c>
      <c r="K3" s="263">
        <f>IF(P2_IndicatorData!K6="No data","x",ROUND(IF(P2_IndicatorData!K6&gt;K$51,0,IF(P2_IndicatorData!K6&lt;K$50,10,(K$51-P2_IndicatorData!K6)/(K$51-K$50)*10)),1))</f>
        <v>4.9000000000000004</v>
      </c>
      <c r="L3" s="263">
        <f>IF(P2_IndicatorData!L6="No data","x",ROUND(IF(P2_IndicatorData!L6&gt;L$51,0,IF(P2_IndicatorData!L6&lt;L$50,10,(L$51-P2_IndicatorData!L6)/(L$51-L$50)*10)),1))</f>
        <v>3.6</v>
      </c>
      <c r="M3" s="263">
        <f>IF(P2_IndicatorData!M6="No data","x",ROUND(IF(P2_IndicatorData!M6&gt;M$51,0,IF(P2_IndicatorData!M6&lt;M$50,10,(M$51-P2_IndicatorData!M6)/(M$51-M$50)*10)),1))</f>
        <v>6.8</v>
      </c>
      <c r="N3" s="263">
        <f>IF(P2_IndicatorData!O6="No data","x",ROUND(IF(P2_IndicatorData!O6&gt;N$51,10,IF(P2_IndicatorData!O6&lt;N$50,0,10-(N$51-P2_IndicatorData!O6)/(N$51-N$50)*10)),1))</f>
        <v>1.4</v>
      </c>
      <c r="O3" s="263">
        <f>IF(P2_IndicatorData!Q6="No data","x",ROUND(IF(P2_IndicatorData!Q6&gt;O$51,10,IF(P2_IndicatorData!Q6&lt;O$50,0,10-(O$51-P2_IndicatorData!Q6)/(O$51-O$50)*10)),1))</f>
        <v>0</v>
      </c>
      <c r="P3" s="263">
        <f>IF(P2_IndicatorData!S6="No data","x",ROUND(IF(P2_IndicatorData!S6&gt;P$51,10,IF(P2_IndicatorData!S6&lt;P$50,0,10-(P$51-P2_IndicatorData!S6)/(P$51-P$50)*10)),1))</f>
        <v>0.3</v>
      </c>
      <c r="Q3" s="263">
        <f>IF(P2_IndicatorData!T6="No data","x",ROUND(IF(P2_IndicatorData!T6&gt;Q$51,10,IF(P2_IndicatorData!T6&lt;Q$50,0,10-(Q$51-P2_IndicatorData!T6)/(Q$51-Q$50)*10)),1))</f>
        <v>4.5999999999999996</v>
      </c>
      <c r="R3" s="263">
        <f>IF(P2_IndicatorData!U6="No data","x",ROUND(IF(P2_IndicatorData!U6&gt;R$51,10,IF(P2_IndicatorData!U6&lt;R$50,0,10-(R$51-P2_IndicatorData!U6)/(R$51-R$50)*10)),1))</f>
        <v>3.8</v>
      </c>
      <c r="S3" s="263">
        <f>IF(P2_IndicatorData!V6="No data","x",ROUND(IF(P2_IndicatorData!V6&gt;S$51,0,IF(P2_IndicatorData!V6&lt;S$50,10,(S$51-P2_IndicatorData!V6)/(S$51-S$50)*10)),1))</f>
        <v>10</v>
      </c>
      <c r="T3" s="263">
        <f>IF(P2_IndicatorData!W6="No data","x",ROUND(IF(P2_IndicatorData!W6&gt;T$51,10,IF(P2_IndicatorData!W6&lt;T$50,0,10-(T$51-P2_IndicatorData!W6)/(T$51-T$50)*10)),1))</f>
        <v>10</v>
      </c>
      <c r="U3" s="263">
        <f>IF(P2_IndicatorData!X6="No data","x",ROUND(IF(P2_IndicatorData!X6&gt;U$51,0,IF(P2_IndicatorData!X6&lt;U$50,10,(U$51-P2_IndicatorData!X6)/(U$51-U$50)*10)),1))</f>
        <v>7.9</v>
      </c>
      <c r="V3" s="263">
        <f>IF(P2_IndicatorData!Y6="No data","x",ROUND(IF(P2_IndicatorData!Y6&gt;V$51,10,IF(P2_IndicatorData!Y6&lt;V$50,0,10-(V$51-P2_IndicatorData!Y6)/(V$51-V$50)*10)),1))</f>
        <v>0</v>
      </c>
      <c r="W3" s="263">
        <f>IF(P2_IndicatorData!Z6="No data","x",ROUND(IF(P2_IndicatorData!Z6&gt;W$51,10,IF(P2_IndicatorData!Z6&lt;W$50,0,10-(W$51-P2_IndicatorData!Z6)/(W$51-W$50)*10)),1))</f>
        <v>0</v>
      </c>
      <c r="X3" s="263">
        <f>IF(P2_IndicatorData!AA6="No data","x",ROUND(IF(P2_IndicatorData!AA6&gt;X$51,10,IF(P2_IndicatorData!AA6&lt;X$50,0,10-(X$51-P2_IndicatorData!AA6)/(X$51-X$50)*10)),1))</f>
        <v>8.4</v>
      </c>
      <c r="Y3" s="263">
        <f>IF(P2_IndicatorData!AB6="No data","x",ROUND(IF(P2_IndicatorData!AB6&gt;Y$51,0,IF(P2_IndicatorData!AB6&lt;Y$50,10,(Y$51-P2_IndicatorData!AB6)/(Y$51-Y$50)*10)),1))</f>
        <v>6.8</v>
      </c>
      <c r="Z3" s="263">
        <f>IF(P2_IndicatorData!AC6="No data","x",ROUND(IF(P2_IndicatorData!AC6&gt;Z$51,0,IF(P2_IndicatorData!AC6&lt;Z$50,10,(Z$51-P2_IndicatorData!AC6)/(Z$51-Z$50)*10)),1))</f>
        <v>9.6999999999999993</v>
      </c>
      <c r="AA3" s="263">
        <f>IF(P2_IndicatorData!AD6="No data","x",ROUND(IF(P2_IndicatorData!AD6&gt;AA$51,10,IF(P2_IndicatorData!AD6&lt;AA$50,0,10-(AA$51-P2_IndicatorData!AD6)/(AA$51-AA$50)*10)),1))</f>
        <v>6.8</v>
      </c>
      <c r="AB3" s="263">
        <f>IF(P2_IndicatorData!AE6="No data","x",ROUND(IF(P2_IndicatorData!AE6&gt;AB$51,0,IF(P2_IndicatorData!AE6&lt;AB$50,10,(AB$51-P2_IndicatorData!AE6)/(AB$51-AB$50)*10)),1))</f>
        <v>8.9</v>
      </c>
      <c r="AC3" s="263">
        <f>IF(P2_IndicatorData!AH6="No data","x",ROUND(IF(P2_IndicatorData!AH6&gt;AC$51,10,IF(P2_IndicatorData!AH6&lt;AC$50,0,10-(AC$51-P2_IndicatorData!AH6)/(AC$51-AC$50)*10)),1))</f>
        <v>5.0999999999999996</v>
      </c>
      <c r="AD3" s="263">
        <f>IF(P2_IndicatorData!AI6="No data","x",ROUND(IF(P2_IndicatorData!AI6&gt;AD$51,0,IF(P2_IndicatorData!AI6&lt;AD$50,10,(AD$51-P2_IndicatorData!AI6)/(AD$51-AD$50)*10)),1))</f>
        <v>9.9</v>
      </c>
      <c r="AE3" s="264">
        <f t="shared" ref="AE3:AE49" si="0">ROUND(AVERAGE(D3,E3,F3,G3),1)</f>
        <v>5.2</v>
      </c>
      <c r="AF3" s="265">
        <f t="shared" ref="AF3:AF49" si="1">ROUND(AVERAGE(C3,AE3),1)</f>
        <v>7.6</v>
      </c>
      <c r="AG3" s="265">
        <f t="shared" ref="AG3:AG49" si="2">ROUND(AVERAGE(H3,I3),1)</f>
        <v>4.9000000000000004</v>
      </c>
      <c r="AH3" s="265">
        <f t="shared" ref="AH3:AH49" si="3">ROUND(AVERAGE(J3,K3),1)</f>
        <v>4</v>
      </c>
      <c r="AI3" s="266">
        <f t="shared" ref="AI3:AI49" si="4">ROUND(AVERAGE(AF3,AG3,AH3),1)</f>
        <v>5.5</v>
      </c>
      <c r="AJ3" s="265">
        <f t="shared" ref="AJ3:AJ49" si="5">ROUND(AVERAGE(Q3,R3),1)</f>
        <v>4.2</v>
      </c>
      <c r="AK3" s="265">
        <f t="shared" ref="AK3:AK49" si="6">ROUND(AVERAGE(L3,M3),1)</f>
        <v>5.2</v>
      </c>
      <c r="AL3" s="265">
        <f t="shared" ref="AL3:AL49" si="7">ROUND(AVERAGE(N3,O3,P3),1)</f>
        <v>0.6</v>
      </c>
      <c r="AM3" s="266">
        <f t="shared" ref="AM3:AM49" si="8">ROUND(AVERAGE(AJ3,AK3,AL3),1)</f>
        <v>3.3</v>
      </c>
      <c r="AN3" s="265">
        <f t="shared" ref="AN3:AN49" si="9">ROUND(AVERAGE(S3,T3),1)</f>
        <v>10</v>
      </c>
      <c r="AO3" s="265">
        <f t="shared" ref="AO3:AO49" si="10">ROUND(AVERAGE(Y3,X3,Z3),1)</f>
        <v>8.3000000000000007</v>
      </c>
      <c r="AP3" s="264">
        <f t="shared" ref="AP3:AP49" si="11">ROUND(AVERAGE(V3,W3),1)</f>
        <v>0</v>
      </c>
      <c r="AQ3" s="265">
        <f t="shared" ref="AQ3:AQ49" si="12">ROUND(AVERAGE(U3,AP3),1)</f>
        <v>4</v>
      </c>
      <c r="AR3" s="266">
        <f t="shared" ref="AR3:AR49" si="13">ROUND(AVERAGE(AN3,AO3,AQ3),1)</f>
        <v>7.4</v>
      </c>
      <c r="AS3" s="265">
        <f t="shared" ref="AS3:AS49" si="14">ROUND(AVERAGE(AA3,AB3),1)</f>
        <v>7.9</v>
      </c>
      <c r="AT3" s="265">
        <f>IF(P2_IndicatorData!AG6="No data","x",ROUND(IF(P2_IndicatorData!AG6&gt;AT$51,10,IF(P2_IndicatorData!AG6&lt;AT$50,0,10-(AT$51-P2_IndicatorData!AG6)/(AT$51-AT$50)*10)),1))</f>
        <v>6.8</v>
      </c>
      <c r="AU3" s="265">
        <f>IF(P2_IndicatorData!AF6="No data",0.1,ROUND(IF(P2_IndicatorData!AF6&gt;AU$51,10,IF(P2_IndicatorData!AF6&lt;AU$50,0.1,10-(AU$51-P2_IndicatorData!AF6)/(AU$51-AU$50)*10)),1))</f>
        <v>7.5</v>
      </c>
      <c r="AV3" s="266">
        <f t="shared" ref="AV3:AV49" si="15">ROUND(AVERAGE(AS3,AT3,AU3),1)</f>
        <v>7.4</v>
      </c>
      <c r="AW3" s="266">
        <f t="shared" ref="AW3:AW49" si="16">ROUND(AVERAGE(AC3,AD3),1)</f>
        <v>7.5</v>
      </c>
      <c r="AX3" s="297">
        <f>ROUND(AVERAGE(AI3,AM3,AR3,AV3,AW3),1)</f>
        <v>6.2</v>
      </c>
    </row>
    <row r="4" spans="1:50">
      <c r="A4" s="182" t="s">
        <v>66</v>
      </c>
      <c r="B4" s="182" t="s">
        <v>67</v>
      </c>
      <c r="C4" s="263">
        <f>IF(P2_IndicatorData!C7="No data","x",ROUND(IF(P2_IndicatorData!C7&gt;C$51,10,IF(P2_IndicatorData!C7&lt;C$50,0,10-(C$51-P2_IndicatorData!C7)/(C$51-C$50)*10)),1))</f>
        <v>5.0999999999999996</v>
      </c>
      <c r="D4" s="263">
        <f>IF(P2_IndicatorData!D7="No data","x",ROUND(IF(P2_IndicatorData!D7&gt;D$51,0,IF(P2_IndicatorData!D7&lt;D$50,10,(D$51-P2_IndicatorData!D7)/(D$51-D$50)*10)),1))</f>
        <v>6.8</v>
      </c>
      <c r="E4" s="263">
        <f>IF(P2_IndicatorData!E7="No data","x",ROUND(IF(P2_IndicatorData!E7&gt;E$51,0,IF(P2_IndicatorData!E7&lt;E$50,10,(E$51-P2_IndicatorData!E7)/(E$51-E$50)*10)),1))</f>
        <v>3.5</v>
      </c>
      <c r="F4" s="263">
        <f>IF(P2_IndicatorData!F7="No data","x",ROUND(IF(P2_IndicatorData!F7&gt;F$51,0,IF(P2_IndicatorData!F7&lt;F$50,10,(F$51-P2_IndicatorData!F7)/(F$51-F$50)*10)),1))</f>
        <v>7.4</v>
      </c>
      <c r="G4" s="263">
        <f>IF(P2_IndicatorData!G7="No data","x",ROUND(IF(P2_IndicatorData!G7&gt;G$51,0,IF(P2_IndicatorData!G7&lt;G$50,10,(G$51-P2_IndicatorData!G7)/(G$51-G$50)*10)),1))</f>
        <v>2.2999999999999998</v>
      </c>
      <c r="H4" s="263">
        <f>IF(P2_IndicatorData!H7="No data","x",ROUND(IF(P2_IndicatorData!H7&gt;H$51,10,IF(P2_IndicatorData!H7&lt;H$50,0,10-(H$51-P2_IndicatorData!H7)/(H$51-H$50)*10)),1))</f>
        <v>8.8000000000000007</v>
      </c>
      <c r="I4" s="263">
        <f>IF(P2_IndicatorData!I7="No data","x",ROUND(IF(P2_IndicatorData!I7&gt;I$51,10,IF(P2_IndicatorData!I7&lt;I$50,0,10-(I$51-P2_IndicatorData!I7)/(I$51-I$50)*10)),1))</f>
        <v>9.5</v>
      </c>
      <c r="J4" s="263">
        <f>IF(P2_IndicatorData!J7="No data","x",ROUND(IF(P2_IndicatorData!J7&gt;J$51,10,IF(P2_IndicatorData!J7&lt;J$50,0,10-(J$51-P2_IndicatorData!J7)/(J$51-J$50)*10)),1))</f>
        <v>6.3</v>
      </c>
      <c r="K4" s="263">
        <f>IF(P2_IndicatorData!K7="No data","x",ROUND(IF(P2_IndicatorData!K7&gt;K$51,0,IF(P2_IndicatorData!K7&lt;K$50,10,(K$51-P2_IndicatorData!K7)/(K$51-K$50)*10)),1))</f>
        <v>3.4</v>
      </c>
      <c r="L4" s="263">
        <f>IF(P2_IndicatorData!L7="No data","x",ROUND(IF(P2_IndicatorData!L7&gt;L$51,0,IF(P2_IndicatorData!L7&lt;L$50,10,(L$51-P2_IndicatorData!L7)/(L$51-L$50)*10)),1))</f>
        <v>2.4</v>
      </c>
      <c r="M4" s="263">
        <f>IF(P2_IndicatorData!M7="No data","x",ROUND(IF(P2_IndicatorData!M7&gt;M$51,0,IF(P2_IndicatorData!M7&lt;M$50,10,(M$51-P2_IndicatorData!M7)/(M$51-M$50)*10)),1))</f>
        <v>3.1</v>
      </c>
      <c r="N4" s="263">
        <f>IF(P2_IndicatorData!O7="No data","x",ROUND(IF(P2_IndicatorData!O7&gt;N$51,10,IF(P2_IndicatorData!O7&lt;N$50,0,10-(N$51-P2_IndicatorData!O7)/(N$51-N$50)*10)),1))</f>
        <v>0</v>
      </c>
      <c r="O4" s="263">
        <f>IF(P2_IndicatorData!Q7="No data","x",ROUND(IF(P2_IndicatorData!Q7&gt;O$51,10,IF(P2_IndicatorData!Q7&lt;O$50,0,10-(O$51-P2_IndicatorData!Q7)/(O$51-O$50)*10)),1))</f>
        <v>0</v>
      </c>
      <c r="P4" s="263">
        <f>IF(P2_IndicatorData!S7="No data","x",ROUND(IF(P2_IndicatorData!S7&gt;P$51,10,IF(P2_IndicatorData!S7&lt;P$50,0,10-(P$51-P2_IndicatorData!S7)/(P$51-P$50)*10)),1))</f>
        <v>4.3</v>
      </c>
      <c r="Q4" s="263">
        <f>IF(P2_IndicatorData!T7="No data","x",ROUND(IF(P2_IndicatorData!T7&gt;Q$51,10,IF(P2_IndicatorData!T7&lt;Q$50,0,10-(Q$51-P2_IndicatorData!T7)/(Q$51-Q$50)*10)),1))</f>
        <v>0.2</v>
      </c>
      <c r="R4" s="263">
        <f>IF(P2_IndicatorData!U7="No data","x",ROUND(IF(P2_IndicatorData!U7&gt;R$51,10,IF(P2_IndicatorData!U7&lt;R$50,0,10-(R$51-P2_IndicatorData!U7)/(R$51-R$50)*10)),1))</f>
        <v>0.7</v>
      </c>
      <c r="S4" s="309">
        <f>IF(P2_IndicatorData!V7="No data","x",ROUND(IF(P2_IndicatorData!V7&gt;S$51,0,IF(P2_IndicatorData!V7&lt;S$50,10,(S$51-P2_IndicatorData!V7)/(S$51-S$50)*10)),1))</f>
        <v>4.4000000000000004</v>
      </c>
      <c r="T4" s="263">
        <f>IF(P2_IndicatorData!W7="No data","x",ROUND(IF(P2_IndicatorData!W7&gt;T$51,10,IF(P2_IndicatorData!W7&lt;T$50,0,10-(T$51-P2_IndicatorData!W7)/(T$51-T$50)*10)),1))</f>
        <v>2.5</v>
      </c>
      <c r="U4" s="263">
        <f>IF(P2_IndicatorData!X7="No data","x",ROUND(IF(P2_IndicatorData!X7&gt;U$51,0,IF(P2_IndicatorData!X7&lt;U$50,10,(U$51-P2_IndicatorData!X7)/(U$51-U$50)*10)),1))</f>
        <v>10</v>
      </c>
      <c r="V4" s="263">
        <f>IF(P2_IndicatorData!Y7="No data","x",ROUND(IF(P2_IndicatorData!Y7&gt;V$51,10,IF(P2_IndicatorData!Y7&lt;V$50,0,10-(V$51-P2_IndicatorData!Y7)/(V$51-V$50)*10)),1))</f>
        <v>0</v>
      </c>
      <c r="W4" s="263">
        <f>IF(P2_IndicatorData!Z7="No data","x",ROUND(IF(P2_IndicatorData!Z7&gt;W$51,10,IF(P2_IndicatorData!Z7&lt;W$50,0,10-(W$51-P2_IndicatorData!Z7)/(W$51-W$50)*10)),1))</f>
        <v>0</v>
      </c>
      <c r="X4" s="263">
        <f>IF(P2_IndicatorData!AA7="No data","x",ROUND(IF(P2_IndicatorData!AA7&gt;X$51,10,IF(P2_IndicatorData!AA7&lt;X$50,0,10-(X$51-P2_IndicatorData!AA7)/(X$51-X$50)*10)),1))</f>
        <v>0.1</v>
      </c>
      <c r="Y4" s="263">
        <f>IF(P2_IndicatorData!AB7="No data","x",ROUND(IF(P2_IndicatorData!AB7&gt;Y$51,0,IF(P2_IndicatorData!AB7&lt;Y$50,10,(Y$51-P2_IndicatorData!AB7)/(Y$51-Y$50)*10)),1))</f>
        <v>2.9</v>
      </c>
      <c r="Z4" s="263">
        <f>IF(P2_IndicatorData!AC7="No data","x",ROUND(IF(P2_IndicatorData!AC7&gt;Z$51,0,IF(P2_IndicatorData!AC7&lt;Z$50,10,(Z$51-P2_IndicatorData!AC7)/(Z$51-Z$50)*10)),1))</f>
        <v>9.6</v>
      </c>
      <c r="AA4" s="263">
        <f>IF(P2_IndicatorData!AD7="No data","x",ROUND(IF(P2_IndicatorData!AD7&gt;AA$51,10,IF(P2_IndicatorData!AD7&lt;AA$50,0,10-(AA$51-P2_IndicatorData!AD7)/(AA$51-AA$50)*10)),1))</f>
        <v>8.4</v>
      </c>
      <c r="AB4" s="263">
        <f>IF(P2_IndicatorData!AE7="No data","x",ROUND(IF(P2_IndicatorData!AE7&gt;AB$51,0,IF(P2_IndicatorData!AE7&lt;AB$50,10,(AB$51-P2_IndicatorData!AE7)/(AB$51-AB$50)*10)),1))</f>
        <v>9.6999999999999993</v>
      </c>
      <c r="AC4" s="263">
        <f>IF(P2_IndicatorData!AH7="No data","x",ROUND(IF(P2_IndicatorData!AH7&gt;AC$51,10,IF(P2_IndicatorData!AH7&lt;AC$50,0,10-(AC$51-P2_IndicatorData!AH7)/(AC$51-AC$50)*10)),1))</f>
        <v>2.2999999999999998</v>
      </c>
      <c r="AD4" s="263">
        <f>IF(P2_IndicatorData!AI7="No data","x",ROUND(IF(P2_IndicatorData!AI7&gt;AD$51,0,IF(P2_IndicatorData!AI7&lt;AD$50,10,(AD$51-P2_IndicatorData!AI7)/(AD$51-AD$50)*10)),1))</f>
        <v>6</v>
      </c>
      <c r="AE4" s="264">
        <f t="shared" si="0"/>
        <v>5</v>
      </c>
      <c r="AF4" s="265">
        <f t="shared" si="1"/>
        <v>5.0999999999999996</v>
      </c>
      <c r="AG4" s="265">
        <f t="shared" si="2"/>
        <v>9.1999999999999993</v>
      </c>
      <c r="AH4" s="265">
        <f t="shared" si="3"/>
        <v>4.9000000000000004</v>
      </c>
      <c r="AI4" s="266">
        <f t="shared" si="4"/>
        <v>6.4</v>
      </c>
      <c r="AJ4" s="265">
        <f t="shared" si="5"/>
        <v>0.5</v>
      </c>
      <c r="AK4" s="265">
        <f t="shared" si="6"/>
        <v>2.8</v>
      </c>
      <c r="AL4" s="265">
        <f t="shared" si="7"/>
        <v>1.4</v>
      </c>
      <c r="AM4" s="266">
        <f t="shared" si="8"/>
        <v>1.6</v>
      </c>
      <c r="AN4" s="265">
        <f t="shared" si="9"/>
        <v>3.5</v>
      </c>
      <c r="AO4" s="265">
        <f t="shared" si="10"/>
        <v>4.2</v>
      </c>
      <c r="AP4" s="264">
        <f t="shared" si="11"/>
        <v>0</v>
      </c>
      <c r="AQ4" s="265">
        <f t="shared" si="12"/>
        <v>5</v>
      </c>
      <c r="AR4" s="266">
        <f t="shared" si="13"/>
        <v>4.2</v>
      </c>
      <c r="AS4" s="265">
        <f t="shared" si="14"/>
        <v>9.1</v>
      </c>
      <c r="AT4" s="265">
        <f>IF(P2_IndicatorData!AG7="No data","x",ROUND(IF(P2_IndicatorData!AG7&gt;AT$51,10,IF(P2_IndicatorData!AG7&lt;AT$50,0,10-(AT$51-P2_IndicatorData!AG7)/(AT$51-AT$50)*10)),1))</f>
        <v>6.7</v>
      </c>
      <c r="AU4" s="265">
        <f>IF(P2_IndicatorData!AF7="No data",0.1,ROUND(IF(P2_IndicatorData!AF7&gt;AU$51,10,IF(P2_IndicatorData!AF7&lt;AU$50,0.1,10-(AU$51-P2_IndicatorData!AF7)/(AU$51-AU$50)*10)),1))</f>
        <v>0.1</v>
      </c>
      <c r="AV4" s="266">
        <f t="shared" si="15"/>
        <v>5.3</v>
      </c>
      <c r="AW4" s="266">
        <f t="shared" si="16"/>
        <v>4.2</v>
      </c>
      <c r="AX4" s="256">
        <f t="shared" ref="AX4:AX49" si="17">ROUND(AVERAGE(AI4,AM4,AR4,AV4,AW4),1)</f>
        <v>4.3</v>
      </c>
    </row>
    <row r="5" spans="1:50">
      <c r="A5" s="182" t="s">
        <v>68</v>
      </c>
      <c r="B5" s="182" t="s">
        <v>69</v>
      </c>
      <c r="C5" s="263">
        <f>IF(P2_IndicatorData!C8="No data","x",ROUND(IF(P2_IndicatorData!C8&gt;C$51,10,IF(P2_IndicatorData!C8&lt;C$50,0,10-(C$51-P2_IndicatorData!C8)/(C$51-C$50)*10)),1))</f>
        <v>10</v>
      </c>
      <c r="D5" s="263">
        <f>IF(P2_IndicatorData!D8="No data","x",ROUND(IF(P2_IndicatorData!D8&gt;D$51,0,IF(P2_IndicatorData!D8&lt;D$50,10,(D$51-P2_IndicatorData!D8)/(D$51-D$50)*10)),1))</f>
        <v>1.8</v>
      </c>
      <c r="E5" s="263">
        <f>IF(P2_IndicatorData!E8="No data","x",ROUND(IF(P2_IndicatorData!E8&gt;E$51,0,IF(P2_IndicatorData!E8&lt;E$50,10,(E$51-P2_IndicatorData!E8)/(E$51-E$50)*10)),1))</f>
        <v>4.3</v>
      </c>
      <c r="F5" s="263">
        <f>IF(P2_IndicatorData!F8="No data","x",ROUND(IF(P2_IndicatorData!F8&gt;F$51,0,IF(P2_IndicatorData!F8&lt;F$50,10,(F$51-P2_IndicatorData!F8)/(F$51-F$50)*10)),1))</f>
        <v>10</v>
      </c>
      <c r="G5" s="263">
        <f>IF(P2_IndicatorData!G8="No data","x",ROUND(IF(P2_IndicatorData!G8&gt;G$51,0,IF(P2_IndicatorData!G8&lt;G$50,10,(G$51-P2_IndicatorData!G8)/(G$51-G$50)*10)),1))</f>
        <v>0</v>
      </c>
      <c r="H5" s="263">
        <f>IF(P2_IndicatorData!H8="No data","x",ROUND(IF(P2_IndicatorData!H8&gt;H$51,10,IF(P2_IndicatorData!H8&lt;H$50,0,10-(H$51-P2_IndicatorData!H8)/(H$51-H$50)*10)),1))</f>
        <v>7.6</v>
      </c>
      <c r="I5" s="263">
        <f>IF(P2_IndicatorData!I8="No data","x",ROUND(IF(P2_IndicatorData!I8&gt;I$51,10,IF(P2_IndicatorData!I8&lt;I$50,0,10-(I$51-P2_IndicatorData!I8)/(I$51-I$50)*10)),1))</f>
        <v>3.3</v>
      </c>
      <c r="J5" s="263">
        <f>IF(P2_IndicatorData!J8="No data","x",ROUND(IF(P2_IndicatorData!J8&gt;J$51,10,IF(P2_IndicatorData!J8&lt;J$50,0,10-(J$51-P2_IndicatorData!J8)/(J$51-J$50)*10)),1))</f>
        <v>4.5999999999999996</v>
      </c>
      <c r="K5" s="263">
        <f>IF(P2_IndicatorData!K8="No data","x",ROUND(IF(P2_IndicatorData!K8&gt;K$51,0,IF(P2_IndicatorData!K8&lt;K$50,10,(K$51-P2_IndicatorData!K8)/(K$51-K$50)*10)),1))</f>
        <v>3.7</v>
      </c>
      <c r="L5" s="263">
        <f>IF(P2_IndicatorData!L8="No data","x",ROUND(IF(P2_IndicatorData!L8&gt;L$51,0,IF(P2_IndicatorData!L8&lt;L$50,10,(L$51-P2_IndicatorData!L8)/(L$51-L$50)*10)),1))</f>
        <v>2.2000000000000002</v>
      </c>
      <c r="M5" s="263">
        <f>IF(P2_IndicatorData!M8="No data","x",ROUND(IF(P2_IndicatorData!M8&gt;M$51,0,IF(P2_IndicatorData!M8&lt;M$50,10,(M$51-P2_IndicatorData!M8)/(M$51-M$50)*10)),1))</f>
        <v>5.4</v>
      </c>
      <c r="N5" s="263">
        <f>IF(P2_IndicatorData!O8="No data","x",ROUND(IF(P2_IndicatorData!O8&gt;N$51,10,IF(P2_IndicatorData!O8&lt;N$50,0,10-(N$51-P2_IndicatorData!O8)/(N$51-N$50)*10)),1))</f>
        <v>0</v>
      </c>
      <c r="O5" s="263">
        <f>IF(P2_IndicatorData!Q8="No data","x",ROUND(IF(P2_IndicatorData!Q8&gt;O$51,10,IF(P2_IndicatorData!Q8&lt;O$50,0,10-(O$51-P2_IndicatorData!Q8)/(O$51-O$50)*10)),1))</f>
        <v>1.4</v>
      </c>
      <c r="P5" s="263">
        <f>IF(P2_IndicatorData!S8="No data","x",ROUND(IF(P2_IndicatorData!S8&gt;P$51,10,IF(P2_IndicatorData!S8&lt;P$50,0,10-(P$51-P2_IndicatorData!S8)/(P$51-P$50)*10)),1))</f>
        <v>9.1999999999999993</v>
      </c>
      <c r="Q5" s="263">
        <f>IF(P2_IndicatorData!T8="No data","x",ROUND(IF(P2_IndicatorData!T8&gt;Q$51,10,IF(P2_IndicatorData!T8&lt;Q$50,0,10-(Q$51-P2_IndicatorData!T8)/(Q$51-Q$50)*10)),1))</f>
        <v>0.6</v>
      </c>
      <c r="R5" s="263">
        <f>IF(P2_IndicatorData!U8="No data","x",ROUND(IF(P2_IndicatorData!U8&gt;R$51,10,IF(P2_IndicatorData!U8&lt;R$50,0,10-(R$51-P2_IndicatorData!U8)/(R$51-R$50)*10)),1))</f>
        <v>1</v>
      </c>
      <c r="S5" s="263">
        <f>IF(P2_IndicatorData!V8="No data","x",ROUND(IF(P2_IndicatorData!V8&gt;S$51,0,IF(P2_IndicatorData!V8&lt;S$50,10,(S$51-P2_IndicatorData!V8)/(S$51-S$50)*10)),1))</f>
        <v>5</v>
      </c>
      <c r="T5" s="263">
        <f>IF(P2_IndicatorData!W8="No data","x",ROUND(IF(P2_IndicatorData!W8&gt;T$51,10,IF(P2_IndicatorData!W8&lt;T$50,0,10-(T$51-P2_IndicatorData!W8)/(T$51-T$50)*10)),1))</f>
        <v>8.5</v>
      </c>
      <c r="U5" s="263">
        <f>IF(P2_IndicatorData!X8="No data","x",ROUND(IF(P2_IndicatorData!X8&gt;U$51,0,IF(P2_IndicatorData!X8&lt;U$50,10,(U$51-P2_IndicatorData!X8)/(U$51-U$50)*10)),1))</f>
        <v>5.4</v>
      </c>
      <c r="V5" s="263">
        <f>IF(P2_IndicatorData!Y8="No data","x",ROUND(IF(P2_IndicatorData!Y8&gt;V$51,10,IF(P2_IndicatorData!Y8&lt;V$50,0,10-(V$51-P2_IndicatorData!Y8)/(V$51-V$50)*10)),1))</f>
        <v>4.2</v>
      </c>
      <c r="W5" s="263">
        <f>IF(P2_IndicatorData!Z8="No data","x",ROUND(IF(P2_IndicatorData!Z8&gt;W$51,10,IF(P2_IndicatorData!Z8&lt;W$50,0,10-(W$51-P2_IndicatorData!Z8)/(W$51-W$50)*10)),1))</f>
        <v>4.0999999999999996</v>
      </c>
      <c r="X5" s="263">
        <f>IF(P2_IndicatorData!AA8="No data","x",ROUND(IF(P2_IndicatorData!AA8&gt;X$51,10,IF(P2_IndicatorData!AA8&lt;X$50,0,10-(X$51-P2_IndicatorData!AA8)/(X$51-X$50)*10)),1))</f>
        <v>0.3</v>
      </c>
      <c r="Y5" s="263">
        <f>IF(P2_IndicatorData!AB8="No data","x",ROUND(IF(P2_IndicatorData!AB8&gt;Y$51,0,IF(P2_IndicatorData!AB8&lt;Y$50,10,(Y$51-P2_IndicatorData!AB8)/(Y$51-Y$50)*10)),1))</f>
        <v>7.5</v>
      </c>
      <c r="Z5" s="263">
        <f>IF(P2_IndicatorData!AC8="No data","x",ROUND(IF(P2_IndicatorData!AC8&gt;Z$51,0,IF(P2_IndicatorData!AC8&lt;Z$50,10,(Z$51-P2_IndicatorData!AC8)/(Z$51-Z$50)*10)),1))</f>
        <v>7.9</v>
      </c>
      <c r="AA5" s="263">
        <f>IF(P2_IndicatorData!AD8="No data","x",ROUND(IF(P2_IndicatorData!AD8&gt;AA$51,10,IF(P2_IndicatorData!AD8&lt;AA$50,0,10-(AA$51-P2_IndicatorData!AD8)/(AA$51-AA$50)*10)),1))</f>
        <v>6.1</v>
      </c>
      <c r="AB5" s="263">
        <f>IF(P2_IndicatorData!AE8="No data","x",ROUND(IF(P2_IndicatorData!AE8&gt;AB$51,0,IF(P2_IndicatorData!AE8&lt;AB$50,10,(AB$51-P2_IndicatorData!AE8)/(AB$51-AB$50)*10)),1))</f>
        <v>9.8000000000000007</v>
      </c>
      <c r="AC5" s="263">
        <f>IF(P2_IndicatorData!AH8="No data","x",ROUND(IF(P2_IndicatorData!AH8&gt;AC$51,10,IF(P2_IndicatorData!AH8&lt;AC$50,0,10-(AC$51-P2_IndicatorData!AH8)/(AC$51-AC$50)*10)),1))</f>
        <v>4.7</v>
      </c>
      <c r="AD5" s="263">
        <f>IF(P2_IndicatorData!AI8="No data","x",ROUND(IF(P2_IndicatorData!AI8&gt;AD$51,0,IF(P2_IndicatorData!AI8&lt;AD$50,10,(AD$51-P2_IndicatorData!AI8)/(AD$51-AD$50)*10)),1))</f>
        <v>8.9</v>
      </c>
      <c r="AE5" s="264">
        <f t="shared" si="0"/>
        <v>4</v>
      </c>
      <c r="AF5" s="265">
        <f t="shared" si="1"/>
        <v>7</v>
      </c>
      <c r="AG5" s="265">
        <f t="shared" si="2"/>
        <v>5.5</v>
      </c>
      <c r="AH5" s="265">
        <f t="shared" si="3"/>
        <v>4.2</v>
      </c>
      <c r="AI5" s="266">
        <f t="shared" si="4"/>
        <v>5.6</v>
      </c>
      <c r="AJ5" s="265">
        <f t="shared" si="5"/>
        <v>0.8</v>
      </c>
      <c r="AK5" s="265">
        <f t="shared" si="6"/>
        <v>3.8</v>
      </c>
      <c r="AL5" s="265">
        <f t="shared" si="7"/>
        <v>3.5</v>
      </c>
      <c r="AM5" s="266">
        <f t="shared" si="8"/>
        <v>2.7</v>
      </c>
      <c r="AN5" s="265">
        <f t="shared" si="9"/>
        <v>6.8</v>
      </c>
      <c r="AO5" s="265">
        <f t="shared" si="10"/>
        <v>5.2</v>
      </c>
      <c r="AP5" s="264">
        <f t="shared" si="11"/>
        <v>4.2</v>
      </c>
      <c r="AQ5" s="265">
        <f t="shared" si="12"/>
        <v>4.8</v>
      </c>
      <c r="AR5" s="266">
        <f t="shared" si="13"/>
        <v>5.6</v>
      </c>
      <c r="AS5" s="265">
        <f t="shared" si="14"/>
        <v>8</v>
      </c>
      <c r="AT5" s="265">
        <f>IF(P2_IndicatorData!AG8="No data","x",ROUND(IF(P2_IndicatorData!AG8&gt;AT$51,10,IF(P2_IndicatorData!AG8&lt;AT$50,0,10-(AT$51-P2_IndicatorData!AG8)/(AT$51-AT$50)*10)),1))</f>
        <v>6.2</v>
      </c>
      <c r="AU5" s="265">
        <f>IF(P2_IndicatorData!AF8="No data",0.1,ROUND(IF(P2_IndicatorData!AF8&gt;AU$51,10,IF(P2_IndicatorData!AF8&lt;AU$50,0.1,10-(AU$51-P2_IndicatorData!AF8)/(AU$51-AU$50)*10)),1))</f>
        <v>0.1</v>
      </c>
      <c r="AV5" s="266">
        <f t="shared" si="15"/>
        <v>4.8</v>
      </c>
      <c r="AW5" s="266">
        <f t="shared" si="16"/>
        <v>6.8</v>
      </c>
      <c r="AX5" s="256">
        <f t="shared" si="17"/>
        <v>5.0999999999999996</v>
      </c>
    </row>
    <row r="6" spans="1:50">
      <c r="A6" s="182" t="s">
        <v>70</v>
      </c>
      <c r="B6" s="182" t="s">
        <v>71</v>
      </c>
      <c r="C6" s="263">
        <f>IF(P2_IndicatorData!C9="No data","x",ROUND(IF(P2_IndicatorData!C9&gt;C$51,10,IF(P2_IndicatorData!C9&lt;C$50,0,10-(C$51-P2_IndicatorData!C9)/(C$51-C$50)*10)),1))</f>
        <v>9.6</v>
      </c>
      <c r="D6" s="263">
        <f>IF(P2_IndicatorData!D9="No data","x",ROUND(IF(P2_IndicatorData!D9&gt;D$51,0,IF(P2_IndicatorData!D9&lt;D$50,10,(D$51-P2_IndicatorData!D9)/(D$51-D$50)*10)),1))</f>
        <v>2.2999999999999998</v>
      </c>
      <c r="E6" s="263">
        <f>IF(P2_IndicatorData!E9="No data","x",ROUND(IF(P2_IndicatorData!E9&gt;E$51,0,IF(P2_IndicatorData!E9&lt;E$50,10,(E$51-P2_IndicatorData!E9)/(E$51-E$50)*10)),1))</f>
        <v>10</v>
      </c>
      <c r="F6" s="263">
        <f>IF(P2_IndicatorData!F9="No data","x",ROUND(IF(P2_IndicatorData!F9&gt;F$51,0,IF(P2_IndicatorData!F9&lt;F$50,10,(F$51-P2_IndicatorData!F9)/(F$51-F$50)*10)),1))</f>
        <v>8.9</v>
      </c>
      <c r="G6" s="263">
        <f>IF(P2_IndicatorData!G9="No data","x",ROUND(IF(P2_IndicatorData!G9&gt;G$51,0,IF(P2_IndicatorData!G9&lt;G$50,10,(G$51-P2_IndicatorData!G9)/(G$51-G$50)*10)),1))</f>
        <v>3.8</v>
      </c>
      <c r="H6" s="263">
        <f>IF(P2_IndicatorData!H9="No data","x",ROUND(IF(P2_IndicatorData!H9&gt;H$51,10,IF(P2_IndicatorData!H9&lt;H$50,0,10-(H$51-P2_IndicatorData!H9)/(H$51-H$50)*10)),1))</f>
        <v>6</v>
      </c>
      <c r="I6" s="263">
        <f>IF(P2_IndicatorData!I9="No data","x",ROUND(IF(P2_IndicatorData!I9&gt;I$51,10,IF(P2_IndicatorData!I9&lt;I$50,0,10-(I$51-P2_IndicatorData!I9)/(I$51-I$50)*10)),1))</f>
        <v>3.3</v>
      </c>
      <c r="J6" s="263">
        <f>IF(P2_IndicatorData!J9="No data","x",ROUND(IF(P2_IndicatorData!J9&gt;J$51,10,IF(P2_IndicatorData!J9&lt;J$50,0,10-(J$51-P2_IndicatorData!J9)/(J$51-J$50)*10)),1))</f>
        <v>5.7</v>
      </c>
      <c r="K6" s="263">
        <f>IF(P2_IndicatorData!K9="No data","x",ROUND(IF(P2_IndicatorData!K9&gt;K$51,0,IF(P2_IndicatorData!K9&lt;K$50,10,(K$51-P2_IndicatorData!K9)/(K$51-K$50)*10)),1))</f>
        <v>3.5</v>
      </c>
      <c r="L6" s="263">
        <f>IF(P2_IndicatorData!L9="No data","x",ROUND(IF(P2_IndicatorData!L9&gt;L$51,0,IF(P2_IndicatorData!L9&lt;L$50,10,(L$51-P2_IndicatorData!L9)/(L$51-L$50)*10)),1))</f>
        <v>3.1</v>
      </c>
      <c r="M6" s="263">
        <f>IF(P2_IndicatorData!M9="No data","x",ROUND(IF(P2_IndicatorData!M9&gt;M$51,0,IF(P2_IndicatorData!M9&lt;M$50,10,(M$51-P2_IndicatorData!M9)/(M$51-M$50)*10)),1))</f>
        <v>8.1999999999999993</v>
      </c>
      <c r="N6" s="263">
        <f>IF(P2_IndicatorData!O9="No data","x",ROUND(IF(P2_IndicatorData!O9&gt;N$51,10,IF(P2_IndicatorData!O9&lt;N$50,0,10-(N$51-P2_IndicatorData!O9)/(N$51-N$50)*10)),1))</f>
        <v>0</v>
      </c>
      <c r="O6" s="263">
        <f>IF(P2_IndicatorData!Q9="No data","x",ROUND(IF(P2_IndicatorData!Q9&gt;O$51,10,IF(P2_IndicatorData!Q9&lt;O$50,0,10-(O$51-P2_IndicatorData!Q9)/(O$51-O$50)*10)),1))</f>
        <v>0</v>
      </c>
      <c r="P6" s="263">
        <f>IF(P2_IndicatorData!S9="No data","x",ROUND(IF(P2_IndicatorData!S9&gt;P$51,10,IF(P2_IndicatorData!S9&lt;P$50,0,10-(P$51-P2_IndicatorData!S9)/(P$51-P$50)*10)),1))</f>
        <v>7.6</v>
      </c>
      <c r="Q6" s="263">
        <f>IF(P2_IndicatorData!T9="No data","x",ROUND(IF(P2_IndicatorData!T9&gt;Q$51,10,IF(P2_IndicatorData!T9&lt;Q$50,0,10-(Q$51-P2_IndicatorData!T9)/(Q$51-Q$50)*10)),1))</f>
        <v>0.6</v>
      </c>
      <c r="R6" s="263">
        <f>IF(P2_IndicatorData!U9="No data","x",ROUND(IF(P2_IndicatorData!U9&gt;R$51,10,IF(P2_IndicatorData!U9&lt;R$50,0,10-(R$51-P2_IndicatorData!U9)/(R$51-R$50)*10)),1))</f>
        <v>1.2</v>
      </c>
      <c r="S6" s="263">
        <f>IF(P2_IndicatorData!V9="No data","x",ROUND(IF(P2_IndicatorData!V9&gt;S$51,0,IF(P2_IndicatorData!V9&lt;S$50,10,(S$51-P2_IndicatorData!V9)/(S$51-S$50)*10)),1))</f>
        <v>7.2</v>
      </c>
      <c r="T6" s="263">
        <f>IF(P2_IndicatorData!W9="No data","x",ROUND(IF(P2_IndicatorData!W9&gt;T$51,10,IF(P2_IndicatorData!W9&lt;T$50,0,10-(T$51-P2_IndicatorData!W9)/(T$51-T$50)*10)),1))</f>
        <v>3.2</v>
      </c>
      <c r="U6" s="263">
        <f>IF(P2_IndicatorData!X9="No data","x",ROUND(IF(P2_IndicatorData!X9&gt;U$51,0,IF(P2_IndicatorData!X9&lt;U$50,10,(U$51-P2_IndicatorData!X9)/(U$51-U$50)*10)),1))</f>
        <v>5</v>
      </c>
      <c r="V6" s="263">
        <f>IF(P2_IndicatorData!Y9="No data","x",ROUND(IF(P2_IndicatorData!Y9&gt;V$51,10,IF(P2_IndicatorData!Y9&lt;V$50,0,10-(V$51-P2_IndicatorData!Y9)/(V$51-V$50)*10)),1))</f>
        <v>5.0999999999999996</v>
      </c>
      <c r="W6" s="263">
        <f>IF(P2_IndicatorData!Z9="No data","x",ROUND(IF(P2_IndicatorData!Z9&gt;W$51,10,IF(P2_IndicatorData!Z9&lt;W$50,0,10-(W$51-P2_IndicatorData!Z9)/(W$51-W$50)*10)),1))</f>
        <v>5.7</v>
      </c>
      <c r="X6" s="263">
        <f>IF(P2_IndicatorData!AA9="No data","x",ROUND(IF(P2_IndicatorData!AA9&gt;X$51,10,IF(P2_IndicatorData!AA9&lt;X$50,0,10-(X$51-P2_IndicatorData!AA9)/(X$51-X$50)*10)),1))</f>
        <v>0.2</v>
      </c>
      <c r="Y6" s="263">
        <f>IF(P2_IndicatorData!AB9="No data","x",ROUND(IF(P2_IndicatorData!AB9&gt;Y$51,0,IF(P2_IndicatorData!AB9&lt;Y$50,10,(Y$51-P2_IndicatorData!AB9)/(Y$51-Y$50)*10)),1))</f>
        <v>8.6999999999999993</v>
      </c>
      <c r="Z6" s="263">
        <f>IF(P2_IndicatorData!AC9="No data","x",ROUND(IF(P2_IndicatorData!AC9&gt;Z$51,0,IF(P2_IndicatorData!AC9&lt;Z$50,10,(Z$51-P2_IndicatorData!AC9)/(Z$51-Z$50)*10)),1))</f>
        <v>7.5</v>
      </c>
      <c r="AA6" s="263">
        <f>IF(P2_IndicatorData!AD9="No data","x",ROUND(IF(P2_IndicatorData!AD9&gt;AA$51,10,IF(P2_IndicatorData!AD9&lt;AA$50,0,10-(AA$51-P2_IndicatorData!AD9)/(AA$51-AA$50)*10)),1))</f>
        <v>10</v>
      </c>
      <c r="AB6" s="263">
        <f>IF(P2_IndicatorData!AE9="No data","x",ROUND(IF(P2_IndicatorData!AE9&gt;AB$51,0,IF(P2_IndicatorData!AE9&lt;AB$50,10,(AB$51-P2_IndicatorData!AE9)/(AB$51-AB$50)*10)),1))</f>
        <v>9.1999999999999993</v>
      </c>
      <c r="AC6" s="263">
        <f>IF(P2_IndicatorData!AH9="No data","x",ROUND(IF(P2_IndicatorData!AH9&gt;AC$51,10,IF(P2_IndicatorData!AH9&lt;AC$50,0,10-(AC$51-P2_IndicatorData!AH9)/(AC$51-AC$50)*10)),1))</f>
        <v>4.5999999999999996</v>
      </c>
      <c r="AD6" s="263">
        <f>IF(P2_IndicatorData!AI9="No data","x",ROUND(IF(P2_IndicatorData!AI9&gt;AD$51,0,IF(P2_IndicatorData!AI9&lt;AD$50,10,(AD$51-P2_IndicatorData!AI9)/(AD$51-AD$50)*10)),1))</f>
        <v>7.6</v>
      </c>
      <c r="AE6" s="264">
        <f t="shared" si="0"/>
        <v>6.3</v>
      </c>
      <c r="AF6" s="265">
        <f t="shared" si="1"/>
        <v>8</v>
      </c>
      <c r="AG6" s="265">
        <f t="shared" si="2"/>
        <v>4.7</v>
      </c>
      <c r="AH6" s="265">
        <f t="shared" si="3"/>
        <v>4.5999999999999996</v>
      </c>
      <c r="AI6" s="266">
        <f t="shared" si="4"/>
        <v>5.8</v>
      </c>
      <c r="AJ6" s="265">
        <f t="shared" si="5"/>
        <v>0.9</v>
      </c>
      <c r="AK6" s="265">
        <f t="shared" si="6"/>
        <v>5.7</v>
      </c>
      <c r="AL6" s="265">
        <f t="shared" si="7"/>
        <v>2.5</v>
      </c>
      <c r="AM6" s="266">
        <f t="shared" si="8"/>
        <v>3</v>
      </c>
      <c r="AN6" s="265">
        <f t="shared" si="9"/>
        <v>5.2</v>
      </c>
      <c r="AO6" s="265">
        <f t="shared" si="10"/>
        <v>5.5</v>
      </c>
      <c r="AP6" s="264">
        <f t="shared" si="11"/>
        <v>5.4</v>
      </c>
      <c r="AQ6" s="265">
        <f t="shared" si="12"/>
        <v>5.2</v>
      </c>
      <c r="AR6" s="266">
        <f t="shared" si="13"/>
        <v>5.3</v>
      </c>
      <c r="AS6" s="265">
        <f t="shared" si="14"/>
        <v>9.6</v>
      </c>
      <c r="AT6" s="265">
        <f>IF(P2_IndicatorData!AG9="No data","x",ROUND(IF(P2_IndicatorData!AG9&gt;AT$51,10,IF(P2_IndicatorData!AG9&lt;AT$50,0,10-(AT$51-P2_IndicatorData!AG9)/(AT$51-AT$50)*10)),1))</f>
        <v>7.5</v>
      </c>
      <c r="AU6" s="265">
        <f>IF(P2_IndicatorData!AF9="No data",0.1,ROUND(IF(P2_IndicatorData!AF9&gt;AU$51,10,IF(P2_IndicatorData!AF9&lt;AU$50,0.1,10-(AU$51-P2_IndicatorData!AF9)/(AU$51-AU$50)*10)),1))</f>
        <v>0.1</v>
      </c>
      <c r="AV6" s="266">
        <f t="shared" si="15"/>
        <v>5.7</v>
      </c>
      <c r="AW6" s="266">
        <f t="shared" si="16"/>
        <v>6.1</v>
      </c>
      <c r="AX6" s="256">
        <f t="shared" si="17"/>
        <v>5.2</v>
      </c>
    </row>
    <row r="7" spans="1:50">
      <c r="A7" s="182" t="s">
        <v>72</v>
      </c>
      <c r="B7" s="182" t="s">
        <v>73</v>
      </c>
      <c r="C7" s="263">
        <f>IF(P2_IndicatorData!C10="No data","x",ROUND(IF(P2_IndicatorData!C10&gt;C$51,10,IF(P2_IndicatorData!C10&lt;C$50,0,10-(C$51-P2_IndicatorData!C10)/(C$51-C$50)*10)),1))</f>
        <v>6</v>
      </c>
      <c r="D7" s="263">
        <f>IF(P2_IndicatorData!D10="No data","x",ROUND(IF(P2_IndicatorData!D10&gt;D$51,0,IF(P2_IndicatorData!D10&lt;D$50,10,(D$51-P2_IndicatorData!D10)/(D$51-D$50)*10)),1))</f>
        <v>10</v>
      </c>
      <c r="E7" s="263">
        <f>IF(P2_IndicatorData!E10="No data","x",ROUND(IF(P2_IndicatorData!E10&gt;E$51,0,IF(P2_IndicatorData!E10&lt;E$50,10,(E$51-P2_IndicatorData!E10)/(E$51-E$50)*10)),1))</f>
        <v>10</v>
      </c>
      <c r="F7" s="263">
        <f>IF(P2_IndicatorData!F10="No data","x",ROUND(IF(P2_IndicatorData!F10&gt;F$51,0,IF(P2_IndicatorData!F10&lt;F$50,10,(F$51-P2_IndicatorData!F10)/(F$51-F$50)*10)),1))</f>
        <v>9.5</v>
      </c>
      <c r="G7" s="263">
        <f>IF(P2_IndicatorData!G10="No data","x",ROUND(IF(P2_IndicatorData!G10&gt;G$51,0,IF(P2_IndicatorData!G10&lt;G$50,10,(G$51-P2_IndicatorData!G10)/(G$51-G$50)*10)),1))</f>
        <v>7.2</v>
      </c>
      <c r="H7" s="263">
        <f>IF(P2_IndicatorData!H10="No data","x",ROUND(IF(P2_IndicatorData!H10&gt;H$51,10,IF(P2_IndicatorData!H10&lt;H$50,0,10-(H$51-P2_IndicatorData!H10)/(H$51-H$50)*10)),1))</f>
        <v>8.6999999999999993</v>
      </c>
      <c r="I7" s="263">
        <f>IF(P2_IndicatorData!I10="No data","x",ROUND(IF(P2_IndicatorData!I10&gt;I$51,10,IF(P2_IndicatorData!I10&lt;I$50,0,10-(I$51-P2_IndicatorData!I10)/(I$51-I$50)*10)),1))</f>
        <v>5.7</v>
      </c>
      <c r="J7" s="263">
        <f>IF(P2_IndicatorData!J10="No data","x",ROUND(IF(P2_IndicatorData!J10&gt;J$51,10,IF(P2_IndicatorData!J10&lt;J$50,0,10-(J$51-P2_IndicatorData!J10)/(J$51-J$50)*10)),1))</f>
        <v>1.6</v>
      </c>
      <c r="K7" s="263">
        <f>IF(P2_IndicatorData!K10="No data","x",ROUND(IF(P2_IndicatorData!K10&gt;K$51,0,IF(P2_IndicatorData!K10&lt;K$50,10,(K$51-P2_IndicatorData!K10)/(K$51-K$50)*10)),1))</f>
        <v>0.7</v>
      </c>
      <c r="L7" s="263">
        <f>IF(P2_IndicatorData!L10="No data","x",ROUND(IF(P2_IndicatorData!L10&gt;L$51,0,IF(P2_IndicatorData!L10&lt;L$50,10,(L$51-P2_IndicatorData!L10)/(L$51-L$50)*10)),1))</f>
        <v>1.4</v>
      </c>
      <c r="M7" s="263">
        <f>IF(P2_IndicatorData!M10="No data","x",ROUND(IF(P2_IndicatorData!M10&gt;M$51,0,IF(P2_IndicatorData!M10&lt;M$50,10,(M$51-P2_IndicatorData!M10)/(M$51-M$50)*10)),1))</f>
        <v>5.5</v>
      </c>
      <c r="N7" s="263">
        <f>IF(P2_IndicatorData!O10="No data","x",ROUND(IF(P2_IndicatorData!O10&gt;N$51,10,IF(P2_IndicatorData!O10&lt;N$50,0,10-(N$51-P2_IndicatorData!O10)/(N$51-N$50)*10)),1))</f>
        <v>0</v>
      </c>
      <c r="O7" s="263">
        <f>IF(P2_IndicatorData!Q10="No data","x",ROUND(IF(P2_IndicatorData!Q10&gt;O$51,10,IF(P2_IndicatorData!Q10&lt;O$50,0,10-(O$51-P2_IndicatorData!Q10)/(O$51-O$50)*10)),1))</f>
        <v>0</v>
      </c>
      <c r="P7" s="263">
        <f>IF(P2_IndicatorData!S10="No data","x",ROUND(IF(P2_IndicatorData!S10&gt;P$51,10,IF(P2_IndicatorData!S10&lt;P$50,0,10-(P$51-P2_IndicatorData!S10)/(P$51-P$50)*10)),1))</f>
        <v>2.7</v>
      </c>
      <c r="Q7" s="263">
        <f>IF(P2_IndicatorData!T10="No data","x",ROUND(IF(P2_IndicatorData!T10&gt;Q$51,10,IF(P2_IndicatorData!T10&lt;Q$50,0,10-(Q$51-P2_IndicatorData!T10)/(Q$51-Q$50)*10)),1))</f>
        <v>0.4</v>
      </c>
      <c r="R7" s="263">
        <f>IF(P2_IndicatorData!U10="No data","x",ROUND(IF(P2_IndicatorData!U10&gt;R$51,10,IF(P2_IndicatorData!U10&lt;R$50,0,10-(R$51-P2_IndicatorData!U10)/(R$51-R$50)*10)),1))</f>
        <v>0.8</v>
      </c>
      <c r="S7" s="263">
        <f>IF(P2_IndicatorData!V10="No data","x",ROUND(IF(P2_IndicatorData!V10&gt;S$51,0,IF(P2_IndicatorData!V10&lt;S$50,10,(S$51-P2_IndicatorData!V10)/(S$51-S$50)*10)),1))</f>
        <v>6</v>
      </c>
      <c r="T7" s="263">
        <f>IF(P2_IndicatorData!W10="No data","x",ROUND(IF(P2_IndicatorData!W10&gt;T$51,10,IF(P2_IndicatorData!W10&lt;T$50,0,10-(T$51-P2_IndicatorData!W10)/(T$51-T$50)*10)),1))</f>
        <v>0.7</v>
      </c>
      <c r="U7" s="263">
        <f>IF(P2_IndicatorData!X10="No data","x",ROUND(IF(P2_IndicatorData!X10&gt;U$51,0,IF(P2_IndicatorData!X10&lt;U$50,10,(U$51-P2_IndicatorData!X10)/(U$51-U$50)*10)),1))</f>
        <v>4.4000000000000004</v>
      </c>
      <c r="V7" s="263">
        <f>IF(P2_IndicatorData!Y10="No data","x",ROUND(IF(P2_IndicatorData!Y10&gt;V$51,10,IF(P2_IndicatorData!Y10&lt;V$50,0,10-(V$51-P2_IndicatorData!Y10)/(V$51-V$50)*10)),1))</f>
        <v>0</v>
      </c>
      <c r="W7" s="263">
        <f>IF(P2_IndicatorData!Z10="No data","x",ROUND(IF(P2_IndicatorData!Z10&gt;W$51,10,IF(P2_IndicatorData!Z10&lt;W$50,0,10-(W$51-P2_IndicatorData!Z10)/(W$51-W$50)*10)),1))</f>
        <v>0</v>
      </c>
      <c r="X7" s="263">
        <f>IF(P2_IndicatorData!AA10="No data","x",ROUND(IF(P2_IndicatorData!AA10&gt;X$51,10,IF(P2_IndicatorData!AA10&lt;X$50,0,10-(X$51-P2_IndicatorData!AA10)/(X$51-X$50)*10)),1))</f>
        <v>1.2</v>
      </c>
      <c r="Y7" s="263">
        <f>IF(P2_IndicatorData!AB10="No data","x",ROUND(IF(P2_IndicatorData!AB10&gt;Y$51,0,IF(P2_IndicatorData!AB10&lt;Y$50,10,(Y$51-P2_IndicatorData!AB10)/(Y$51-Y$50)*10)),1))</f>
        <v>8.9</v>
      </c>
      <c r="Z7" s="263">
        <f>IF(P2_IndicatorData!AC10="No data","x",ROUND(IF(P2_IndicatorData!AC10&gt;Z$51,0,IF(P2_IndicatorData!AC10&lt;Z$50,10,(Z$51-P2_IndicatorData!AC10)/(Z$51-Z$50)*10)),1))</f>
        <v>9.3000000000000007</v>
      </c>
      <c r="AA7" s="263">
        <f>IF(P2_IndicatorData!AD10="No data","x",ROUND(IF(P2_IndicatorData!AD10&gt;AA$51,10,IF(P2_IndicatorData!AD10&lt;AA$50,0,10-(AA$51-P2_IndicatorData!AD10)/(AA$51-AA$50)*10)),1))</f>
        <v>7.2</v>
      </c>
      <c r="AB7" s="263">
        <f>IF(P2_IndicatorData!AE10="No data","x",ROUND(IF(P2_IndicatorData!AE10&gt;AB$51,0,IF(P2_IndicatorData!AE10&lt;AB$50,10,(AB$51-P2_IndicatorData!AE10)/(AB$51-AB$50)*10)),1))</f>
        <v>9</v>
      </c>
      <c r="AC7" s="263">
        <f>IF(P2_IndicatorData!AH10="No data","x",ROUND(IF(P2_IndicatorData!AH10&gt;AC$51,10,IF(P2_IndicatorData!AH10&lt;AC$50,0,10-(AC$51-P2_IndicatorData!AH10)/(AC$51-AC$50)*10)),1))</f>
        <v>3</v>
      </c>
      <c r="AD7" s="263">
        <f>IF(P2_IndicatorData!AI10="No data","x",ROUND(IF(P2_IndicatorData!AI10&gt;AD$51,0,IF(P2_IndicatorData!AI10&lt;AD$50,10,(AD$51-P2_IndicatorData!AI10)/(AD$51-AD$50)*10)),1))</f>
        <v>6.2</v>
      </c>
      <c r="AE7" s="264">
        <f t="shared" si="0"/>
        <v>9.1999999999999993</v>
      </c>
      <c r="AF7" s="265">
        <f t="shared" si="1"/>
        <v>7.6</v>
      </c>
      <c r="AG7" s="265">
        <f t="shared" si="2"/>
        <v>7.2</v>
      </c>
      <c r="AH7" s="265">
        <f t="shared" si="3"/>
        <v>1.2</v>
      </c>
      <c r="AI7" s="266">
        <f t="shared" si="4"/>
        <v>5.3</v>
      </c>
      <c r="AJ7" s="265">
        <f t="shared" si="5"/>
        <v>0.6</v>
      </c>
      <c r="AK7" s="265">
        <f t="shared" si="6"/>
        <v>3.5</v>
      </c>
      <c r="AL7" s="265">
        <f t="shared" si="7"/>
        <v>0.9</v>
      </c>
      <c r="AM7" s="266">
        <f t="shared" si="8"/>
        <v>1.7</v>
      </c>
      <c r="AN7" s="265">
        <f t="shared" si="9"/>
        <v>3.4</v>
      </c>
      <c r="AO7" s="265">
        <f t="shared" si="10"/>
        <v>6.5</v>
      </c>
      <c r="AP7" s="264">
        <f t="shared" si="11"/>
        <v>0</v>
      </c>
      <c r="AQ7" s="265">
        <f t="shared" si="12"/>
        <v>2.2000000000000002</v>
      </c>
      <c r="AR7" s="266">
        <f t="shared" si="13"/>
        <v>4</v>
      </c>
      <c r="AS7" s="265">
        <f t="shared" si="14"/>
        <v>8.1</v>
      </c>
      <c r="AT7" s="265">
        <f>IF(P2_IndicatorData!AG10="No data","x",ROUND(IF(P2_IndicatorData!AG10&gt;AT$51,10,IF(P2_IndicatorData!AG10&lt;AT$50,0,10-(AT$51-P2_IndicatorData!AG10)/(AT$51-AT$50)*10)),1))</f>
        <v>6.7</v>
      </c>
      <c r="AU7" s="265">
        <f>IF(P2_IndicatorData!AF10="No data",0.1,ROUND(IF(P2_IndicatorData!AF10&gt;AU$51,10,IF(P2_IndicatorData!AF10&lt;AU$50,0.1,10-(AU$51-P2_IndicatorData!AF10)/(AU$51-AU$50)*10)),1))</f>
        <v>0.1</v>
      </c>
      <c r="AV7" s="266">
        <f t="shared" si="15"/>
        <v>5</v>
      </c>
      <c r="AW7" s="266">
        <f t="shared" si="16"/>
        <v>4.5999999999999996</v>
      </c>
      <c r="AX7" s="256">
        <f t="shared" si="17"/>
        <v>4.0999999999999996</v>
      </c>
    </row>
    <row r="8" spans="1:50">
      <c r="A8" s="182" t="s">
        <v>74</v>
      </c>
      <c r="B8" s="182" t="s">
        <v>75</v>
      </c>
      <c r="C8" s="263">
        <f>IF(P2_IndicatorData!C11="No data","x",ROUND(IF(P2_IndicatorData!C11&gt;C$51,10,IF(P2_IndicatorData!C11&lt;C$50,0,10-(C$51-P2_IndicatorData!C11)/(C$51-C$50)*10)),1))</f>
        <v>8</v>
      </c>
      <c r="D8" s="263">
        <f>IF(P2_IndicatorData!D11="No data","x",ROUND(IF(P2_IndicatorData!D11&gt;D$51,0,IF(P2_IndicatorData!D11&lt;D$50,10,(D$51-P2_IndicatorData!D11)/(D$51-D$50)*10)),1))</f>
        <v>1.9</v>
      </c>
      <c r="E8" s="263">
        <f>IF(P2_IndicatorData!E11="No data","x",ROUND(IF(P2_IndicatorData!E11&gt;E$51,0,IF(P2_IndicatorData!E11&lt;E$50,10,(E$51-P2_IndicatorData!E11)/(E$51-E$50)*10)),1))</f>
        <v>4.4000000000000004</v>
      </c>
      <c r="F8" s="263">
        <f>IF(P2_IndicatorData!F11="No data","x",ROUND(IF(P2_IndicatorData!F11&gt;F$51,0,IF(P2_IndicatorData!F11&lt;F$50,10,(F$51-P2_IndicatorData!F11)/(F$51-F$50)*10)),1))</f>
        <v>4.5</v>
      </c>
      <c r="G8" s="263">
        <f>IF(P2_IndicatorData!G11="No data","x",ROUND(IF(P2_IndicatorData!G11&gt;G$51,0,IF(P2_IndicatorData!G11&lt;G$50,10,(G$51-P2_IndicatorData!G11)/(G$51-G$50)*10)),1))</f>
        <v>1.4</v>
      </c>
      <c r="H8" s="263">
        <f>IF(P2_IndicatorData!H11="No data","x",ROUND(IF(P2_IndicatorData!H11&gt;H$51,10,IF(P2_IndicatorData!H11&lt;H$50,0,10-(H$51-P2_IndicatorData!H11)/(H$51-H$50)*10)),1))</f>
        <v>8</v>
      </c>
      <c r="I8" s="263">
        <f>IF(P2_IndicatorData!I11="No data","x",ROUND(IF(P2_IndicatorData!I11&gt;I$51,10,IF(P2_IndicatorData!I11&lt;I$50,0,10-(I$51-P2_IndicatorData!I11)/(I$51-I$50)*10)),1))</f>
        <v>7.9</v>
      </c>
      <c r="J8" s="263">
        <f>IF(P2_IndicatorData!J11="No data","x",ROUND(IF(P2_IndicatorData!J11&gt;J$51,10,IF(P2_IndicatorData!J11&lt;J$50,0,10-(J$51-P2_IndicatorData!J11)/(J$51-J$50)*10)),1))</f>
        <v>7.2</v>
      </c>
      <c r="K8" s="263">
        <f>IF(P2_IndicatorData!K11="No data","x",ROUND(IF(P2_IndicatorData!K11&gt;K$51,0,IF(P2_IndicatorData!K11&lt;K$50,10,(K$51-P2_IndicatorData!K11)/(K$51-K$50)*10)),1))</f>
        <v>1.1000000000000001</v>
      </c>
      <c r="L8" s="263">
        <f>IF(P2_IndicatorData!L11="No data","x",ROUND(IF(P2_IndicatorData!L11&gt;L$51,0,IF(P2_IndicatorData!L11&lt;L$50,10,(L$51-P2_IndicatorData!L11)/(L$51-L$50)*10)),1))</f>
        <v>2.2000000000000002</v>
      </c>
      <c r="M8" s="263">
        <f>IF(P2_IndicatorData!M11="No data","x",ROUND(IF(P2_IndicatorData!M11&gt;M$51,0,IF(P2_IndicatorData!M11&lt;M$50,10,(M$51-P2_IndicatorData!M11)/(M$51-M$50)*10)),1))</f>
        <v>3.4</v>
      </c>
      <c r="N8" s="263">
        <f>IF(P2_IndicatorData!O11="No data","x",ROUND(IF(P2_IndicatorData!O11&gt;N$51,10,IF(P2_IndicatorData!O11&lt;N$50,0,10-(N$51-P2_IndicatorData!O11)/(N$51-N$50)*10)),1))</f>
        <v>2.9</v>
      </c>
      <c r="O8" s="263">
        <f>IF(P2_IndicatorData!Q11="No data","x",ROUND(IF(P2_IndicatorData!Q11&gt;O$51,10,IF(P2_IndicatorData!Q11&lt;O$50,0,10-(O$51-P2_IndicatorData!Q11)/(O$51-O$50)*10)),1))</f>
        <v>2.9</v>
      </c>
      <c r="P8" s="263">
        <f>IF(P2_IndicatorData!S11="No data","x",ROUND(IF(P2_IndicatorData!S11&gt;P$51,10,IF(P2_IndicatorData!S11&lt;P$50,0,10-(P$51-P2_IndicatorData!S11)/(P$51-P$50)*10)),1))</f>
        <v>2.4</v>
      </c>
      <c r="Q8" s="263">
        <f>IF(P2_IndicatorData!T11="No data","x",ROUND(IF(P2_IndicatorData!T11&gt;Q$51,10,IF(P2_IndicatorData!T11&lt;Q$50,0,10-(Q$51-P2_IndicatorData!T11)/(Q$51-Q$50)*10)),1))</f>
        <v>0.3</v>
      </c>
      <c r="R8" s="263">
        <f>IF(P2_IndicatorData!U11="No data","x",ROUND(IF(P2_IndicatorData!U11&gt;R$51,10,IF(P2_IndicatorData!U11&lt;R$50,0,10-(R$51-P2_IndicatorData!U11)/(R$51-R$50)*10)),1))</f>
        <v>1</v>
      </c>
      <c r="S8" s="263">
        <f>IF(P2_IndicatorData!V11="No data","x",ROUND(IF(P2_IndicatorData!V11&gt;S$51,0,IF(P2_IndicatorData!V11&lt;S$50,10,(S$51-P2_IndicatorData!V11)/(S$51-S$50)*10)),1))</f>
        <v>4.5</v>
      </c>
      <c r="T8" s="263">
        <f>IF(P2_IndicatorData!W11="No data","x",ROUND(IF(P2_IndicatorData!W11&gt;T$51,10,IF(P2_IndicatorData!W11&lt;T$50,0,10-(T$51-P2_IndicatorData!W11)/(T$51-T$50)*10)),1))</f>
        <v>5.7</v>
      </c>
      <c r="U8" s="263">
        <f>IF(P2_IndicatorData!X11="No data","x",ROUND(IF(P2_IndicatorData!X11&gt;U$51,0,IF(P2_IndicatorData!X11&lt;U$50,10,(U$51-P2_IndicatorData!X11)/(U$51-U$50)*10)),1))</f>
        <v>4.7</v>
      </c>
      <c r="V8" s="263">
        <f>IF(P2_IndicatorData!Y11="No data","x",ROUND(IF(P2_IndicatorData!Y11&gt;V$51,10,IF(P2_IndicatorData!Y11&lt;V$50,0,10-(V$51-P2_IndicatorData!Y11)/(V$51-V$50)*10)),1))</f>
        <v>0</v>
      </c>
      <c r="W8" s="263">
        <f>IF(P2_IndicatorData!Z11="No data","x",ROUND(IF(P2_IndicatorData!Z11&gt;W$51,10,IF(P2_IndicatorData!Z11&lt;W$50,0,10-(W$51-P2_IndicatorData!Z11)/(W$51-W$50)*10)),1))</f>
        <v>0</v>
      </c>
      <c r="X8" s="263">
        <f>IF(P2_IndicatorData!AA11="No data","x",ROUND(IF(P2_IndicatorData!AA11&gt;X$51,10,IF(P2_IndicatorData!AA11&lt;X$50,0,10-(X$51-P2_IndicatorData!AA11)/(X$51-X$50)*10)),1))</f>
        <v>0.1</v>
      </c>
      <c r="Y8" s="263">
        <f>IF(P2_IndicatorData!AB11="No data","x",ROUND(IF(P2_IndicatorData!AB11&gt;Y$51,0,IF(P2_IndicatorData!AB11&lt;Y$50,10,(Y$51-P2_IndicatorData!AB11)/(Y$51-Y$50)*10)),1))</f>
        <v>6.6</v>
      </c>
      <c r="Z8" s="263">
        <f>IF(P2_IndicatorData!AC11="No data","x",ROUND(IF(P2_IndicatorData!AC11&gt;Z$51,0,IF(P2_IndicatorData!AC11&lt;Z$50,10,(Z$51-P2_IndicatorData!AC11)/(Z$51-Z$50)*10)),1))</f>
        <v>8.6999999999999993</v>
      </c>
      <c r="AA8" s="263">
        <f>IF(P2_IndicatorData!AD11="No data","x",ROUND(IF(P2_IndicatorData!AD11&gt;AA$51,10,IF(P2_IndicatorData!AD11&lt;AA$50,0,10-(AA$51-P2_IndicatorData!AD11)/(AA$51-AA$50)*10)),1))</f>
        <v>5.2</v>
      </c>
      <c r="AB8" s="263">
        <f>IF(P2_IndicatorData!AE11="No data","x",ROUND(IF(P2_IndicatorData!AE11&gt;AB$51,0,IF(P2_IndicatorData!AE11&lt;AB$50,10,(AB$51-P2_IndicatorData!AE11)/(AB$51-AB$50)*10)),1))</f>
        <v>6.6</v>
      </c>
      <c r="AC8" s="263">
        <f>IF(P2_IndicatorData!AH11="No data","x",ROUND(IF(P2_IndicatorData!AH11&gt;AC$51,10,IF(P2_IndicatorData!AH11&lt;AC$50,0,10-(AC$51-P2_IndicatorData!AH11)/(AC$51-AC$50)*10)),1))</f>
        <v>3.6</v>
      </c>
      <c r="AD8" s="263">
        <f>IF(P2_IndicatorData!AI11="No data","x",ROUND(IF(P2_IndicatorData!AI11&gt;AD$51,0,IF(P2_IndicatorData!AI11&lt;AD$50,10,(AD$51-P2_IndicatorData!AI11)/(AD$51-AD$50)*10)),1))</f>
        <v>1.5</v>
      </c>
      <c r="AE8" s="264">
        <f t="shared" si="0"/>
        <v>3.1</v>
      </c>
      <c r="AF8" s="265">
        <f t="shared" si="1"/>
        <v>5.6</v>
      </c>
      <c r="AG8" s="265">
        <f t="shared" si="2"/>
        <v>8</v>
      </c>
      <c r="AH8" s="265">
        <f t="shared" si="3"/>
        <v>4.2</v>
      </c>
      <c r="AI8" s="266">
        <f t="shared" si="4"/>
        <v>5.9</v>
      </c>
      <c r="AJ8" s="265">
        <f t="shared" si="5"/>
        <v>0.7</v>
      </c>
      <c r="AK8" s="265">
        <f t="shared" si="6"/>
        <v>2.8</v>
      </c>
      <c r="AL8" s="265">
        <f t="shared" si="7"/>
        <v>2.7</v>
      </c>
      <c r="AM8" s="266">
        <f t="shared" si="8"/>
        <v>2.1</v>
      </c>
      <c r="AN8" s="265">
        <f t="shared" si="9"/>
        <v>5.0999999999999996</v>
      </c>
      <c r="AO8" s="265">
        <f t="shared" si="10"/>
        <v>5.0999999999999996</v>
      </c>
      <c r="AP8" s="264">
        <f t="shared" si="11"/>
        <v>0</v>
      </c>
      <c r="AQ8" s="265">
        <f t="shared" si="12"/>
        <v>2.4</v>
      </c>
      <c r="AR8" s="266">
        <f t="shared" si="13"/>
        <v>4.2</v>
      </c>
      <c r="AS8" s="265">
        <f t="shared" si="14"/>
        <v>5.9</v>
      </c>
      <c r="AT8" s="265">
        <f>IF(P2_IndicatorData!AG11="No data","x",ROUND(IF(P2_IndicatorData!AG11&gt;AT$51,10,IF(P2_IndicatorData!AG11&lt;AT$50,0,10-(AT$51-P2_IndicatorData!AG11)/(AT$51-AT$50)*10)),1))</f>
        <v>3.3</v>
      </c>
      <c r="AU8" s="265">
        <f>IF(P2_IndicatorData!AF11="No data",0.1,ROUND(IF(P2_IndicatorData!AF11&gt;AU$51,10,IF(P2_IndicatorData!AF11&lt;AU$50,0.1,10-(AU$51-P2_IndicatorData!AF11)/(AU$51-AU$50)*10)),1))</f>
        <v>2.5</v>
      </c>
      <c r="AV8" s="266">
        <f t="shared" si="15"/>
        <v>3.9</v>
      </c>
      <c r="AW8" s="266">
        <f t="shared" si="16"/>
        <v>2.6</v>
      </c>
      <c r="AX8" s="256">
        <f t="shared" si="17"/>
        <v>3.7</v>
      </c>
    </row>
    <row r="9" spans="1:50">
      <c r="A9" s="182" t="s">
        <v>76</v>
      </c>
      <c r="B9" s="182" t="s">
        <v>77</v>
      </c>
      <c r="C9" s="263">
        <f>IF(P2_IndicatorData!C12="No data","x",ROUND(IF(P2_IndicatorData!C12&gt;C$51,10,IF(P2_IndicatorData!C12&lt;C$50,0,10-(C$51-P2_IndicatorData!C12)/(C$51-C$50)*10)),1))</f>
        <v>8</v>
      </c>
      <c r="D9" s="263">
        <f>IF(P2_IndicatorData!D12="No data","x",ROUND(IF(P2_IndicatorData!D12&gt;D$51,0,IF(P2_IndicatorData!D12&lt;D$50,10,(D$51-P2_IndicatorData!D12)/(D$51-D$50)*10)),1))</f>
        <v>10</v>
      </c>
      <c r="E9" s="263">
        <f>IF(P2_IndicatorData!E12="No data","x",ROUND(IF(P2_IndicatorData!E12&gt;E$51,0,IF(P2_IndicatorData!E12&lt;E$50,10,(E$51-P2_IndicatorData!E12)/(E$51-E$50)*10)),1))</f>
        <v>10</v>
      </c>
      <c r="F9" s="263">
        <f>IF(P2_IndicatorData!F12="No data","x",ROUND(IF(P2_IndicatorData!F12&gt;F$51,0,IF(P2_IndicatorData!F12&lt;F$50,10,(F$51-P2_IndicatorData!F12)/(F$51-F$50)*10)),1))</f>
        <v>9.6</v>
      </c>
      <c r="G9" s="263">
        <f>IF(P2_IndicatorData!G12="No data","x",ROUND(IF(P2_IndicatorData!G12&gt;G$51,0,IF(P2_IndicatorData!G12&lt;G$50,10,(G$51-P2_IndicatorData!G12)/(G$51-G$50)*10)),1))</f>
        <v>10</v>
      </c>
      <c r="H9" s="263">
        <f>IF(P2_IndicatorData!H12="No data","x",ROUND(IF(P2_IndicatorData!H12&gt;H$51,10,IF(P2_IndicatorData!H12&lt;H$50,0,10-(H$51-P2_IndicatorData!H12)/(H$51-H$50)*10)),1))</f>
        <v>3.6</v>
      </c>
      <c r="I9" s="263">
        <f>IF(P2_IndicatorData!I12="No data","x",ROUND(IF(P2_IndicatorData!I12&gt;I$51,10,IF(P2_IndicatorData!I12&lt;I$50,0,10-(I$51-P2_IndicatorData!I12)/(I$51-I$50)*10)),1))</f>
        <v>6.1</v>
      </c>
      <c r="J9" s="263">
        <f>IF(P2_IndicatorData!J12="No data","x",ROUND(IF(P2_IndicatorData!J12&gt;J$51,10,IF(P2_IndicatorData!J12&lt;J$50,0,10-(J$51-P2_IndicatorData!J12)/(J$51-J$50)*10)),1))</f>
        <v>10</v>
      </c>
      <c r="K9" s="263">
        <f>IF(P2_IndicatorData!K12="No data","x",ROUND(IF(P2_IndicatorData!K12&gt;K$51,0,IF(P2_IndicatorData!K12&lt;K$50,10,(K$51-P2_IndicatorData!K12)/(K$51-K$50)*10)),1))</f>
        <v>9.1</v>
      </c>
      <c r="L9" s="263">
        <f>IF(P2_IndicatorData!L12="No data","x",ROUND(IF(P2_IndicatorData!L12&gt;L$51,0,IF(P2_IndicatorData!L12&lt;L$50,10,(L$51-P2_IndicatorData!L12)/(L$51-L$50)*10)),1))</f>
        <v>10</v>
      </c>
      <c r="M9" s="263">
        <f>IF(P2_IndicatorData!M12="No data","x",ROUND(IF(P2_IndicatorData!M12&gt;M$51,0,IF(P2_IndicatorData!M12&lt;M$50,10,(M$51-P2_IndicatorData!M12)/(M$51-M$50)*10)),1))</f>
        <v>10</v>
      </c>
      <c r="N9" s="263">
        <f>IF(P2_IndicatorData!O12="No data","x",ROUND(IF(P2_IndicatorData!O12&gt;N$51,10,IF(P2_IndicatorData!O12&lt;N$50,0,10-(N$51-P2_IndicatorData!O12)/(N$51-N$50)*10)),1))</f>
        <v>10</v>
      </c>
      <c r="O9" s="263">
        <f>IF(P2_IndicatorData!Q12="No data","x",ROUND(IF(P2_IndicatorData!Q12&gt;O$51,10,IF(P2_IndicatorData!Q12&lt;O$50,0,10-(O$51-P2_IndicatorData!Q12)/(O$51-O$50)*10)),1))</f>
        <v>0</v>
      </c>
      <c r="P9" s="263">
        <f>IF(P2_IndicatorData!S12="No data","x",ROUND(IF(P2_IndicatorData!S12&gt;P$51,10,IF(P2_IndicatorData!S12&lt;P$50,0,10-(P$51-P2_IndicatorData!S12)/(P$51-P$50)*10)),1))</f>
        <v>2.7</v>
      </c>
      <c r="Q9" s="263">
        <f>IF(P2_IndicatorData!T12="No data","x",ROUND(IF(P2_IndicatorData!T12&gt;Q$51,10,IF(P2_IndicatorData!T12&lt;Q$50,0,10-(Q$51-P2_IndicatorData!T12)/(Q$51-Q$50)*10)),1))</f>
        <v>10</v>
      </c>
      <c r="R9" s="263">
        <f>IF(P2_IndicatorData!U12="No data","x",ROUND(IF(P2_IndicatorData!U12&gt;R$51,10,IF(P2_IndicatorData!U12&lt;R$50,0,10-(R$51-P2_IndicatorData!U12)/(R$51-R$50)*10)),1))</f>
        <v>10</v>
      </c>
      <c r="S9" s="263">
        <f>IF(P2_IndicatorData!V12="No data","x",ROUND(IF(P2_IndicatorData!V12&gt;S$51,0,IF(P2_IndicatorData!V12&lt;S$50,10,(S$51-P2_IndicatorData!V12)/(S$51-S$50)*10)),1))</f>
        <v>4.9000000000000004</v>
      </c>
      <c r="T9" s="309">
        <f>IF(P2_IndicatorData!W12="No data","x",ROUND(IF(P2_IndicatorData!W12&gt;T$51,10,IF(P2_IndicatorData!W12&lt;T$50,0,10-(T$51-P2_IndicatorData!W12)/(T$51-T$50)*10)),1))</f>
        <v>1.3</v>
      </c>
      <c r="U9" s="263">
        <f>IF(P2_IndicatorData!X12="No data","x",ROUND(IF(P2_IndicatorData!X12&gt;U$51,0,IF(P2_IndicatorData!X12&lt;U$50,10,(U$51-P2_IndicatorData!X12)/(U$51-U$50)*10)),1))</f>
        <v>7.3</v>
      </c>
      <c r="V9" s="263">
        <f>IF(P2_IndicatorData!Y12="No data","x",ROUND(IF(P2_IndicatorData!Y12&gt;V$51,10,IF(P2_IndicatorData!Y12&lt;V$50,0,10-(V$51-P2_IndicatorData!Y12)/(V$51-V$50)*10)),1))</f>
        <v>10</v>
      </c>
      <c r="W9" s="263">
        <f>IF(P2_IndicatorData!Z12="No data","x",ROUND(IF(P2_IndicatorData!Z12&gt;W$51,10,IF(P2_IndicatorData!Z12&lt;W$50,0,10-(W$51-P2_IndicatorData!Z12)/(W$51-W$50)*10)),1))</f>
        <v>9.3000000000000007</v>
      </c>
      <c r="X9" s="263">
        <f>IF(P2_IndicatorData!AA12="No data","x",ROUND(IF(P2_IndicatorData!AA12&gt;X$51,10,IF(P2_IndicatorData!AA12&lt;X$50,0,10-(X$51-P2_IndicatorData!AA12)/(X$51-X$50)*10)),1))</f>
        <v>4.4000000000000004</v>
      </c>
      <c r="Y9" s="263">
        <f>IF(P2_IndicatorData!AB12="No data","x",ROUND(IF(P2_IndicatorData!AB12&gt;Y$51,0,IF(P2_IndicatorData!AB12&lt;Y$50,10,(Y$51-P2_IndicatorData!AB12)/(Y$51-Y$50)*10)),1))</f>
        <v>7.9</v>
      </c>
      <c r="Z9" s="263">
        <f>IF(P2_IndicatorData!AC12="No data","x",ROUND(IF(P2_IndicatorData!AC12&gt;Z$51,0,IF(P2_IndicatorData!AC12&lt;Z$50,10,(Z$51-P2_IndicatorData!AC12)/(Z$51-Z$50)*10)),1))</f>
        <v>9.9</v>
      </c>
      <c r="AA9" s="263">
        <f>IF(P2_IndicatorData!AD12="No data","x",ROUND(IF(P2_IndicatorData!AD12&gt;AA$51,10,IF(P2_IndicatorData!AD12&lt;AA$50,0,10-(AA$51-P2_IndicatorData!AD12)/(AA$51-AA$50)*10)),1))</f>
        <v>10</v>
      </c>
      <c r="AB9" s="263">
        <f>IF(P2_IndicatorData!AE12="No data","x",ROUND(IF(P2_IndicatorData!AE12&gt;AB$51,0,IF(P2_IndicatorData!AE12&lt;AB$50,10,(AB$51-P2_IndicatorData!AE12)/(AB$51-AB$50)*10)),1))</f>
        <v>10</v>
      </c>
      <c r="AC9" s="263">
        <f>IF(P2_IndicatorData!AH12="No data","x",ROUND(IF(P2_IndicatorData!AH12&gt;AC$51,10,IF(P2_IndicatorData!AH12&lt;AC$50,0,10-(AC$51-P2_IndicatorData!AH12)/(AC$51-AC$50)*10)),1))</f>
        <v>3.7</v>
      </c>
      <c r="AD9" s="263">
        <f>IF(P2_IndicatorData!AI12="No data","x",ROUND(IF(P2_IndicatorData!AI12&gt;AD$51,0,IF(P2_IndicatorData!AI12&lt;AD$50,10,(AD$51-P2_IndicatorData!AI12)/(AD$51-AD$50)*10)),1))</f>
        <v>8.6999999999999993</v>
      </c>
      <c r="AE9" s="264">
        <f t="shared" si="0"/>
        <v>9.9</v>
      </c>
      <c r="AF9" s="265">
        <f t="shared" si="1"/>
        <v>9</v>
      </c>
      <c r="AG9" s="265">
        <f t="shared" si="2"/>
        <v>4.9000000000000004</v>
      </c>
      <c r="AH9" s="265">
        <f t="shared" si="3"/>
        <v>9.6</v>
      </c>
      <c r="AI9" s="266">
        <f t="shared" si="4"/>
        <v>7.8</v>
      </c>
      <c r="AJ9" s="265">
        <f t="shared" si="5"/>
        <v>10</v>
      </c>
      <c r="AK9" s="265">
        <f t="shared" si="6"/>
        <v>10</v>
      </c>
      <c r="AL9" s="265">
        <f t="shared" si="7"/>
        <v>4.2</v>
      </c>
      <c r="AM9" s="266">
        <f t="shared" si="8"/>
        <v>8.1</v>
      </c>
      <c r="AN9" s="265">
        <f t="shared" si="9"/>
        <v>3.1</v>
      </c>
      <c r="AO9" s="265">
        <f t="shared" si="10"/>
        <v>7.4</v>
      </c>
      <c r="AP9" s="264">
        <f t="shared" si="11"/>
        <v>9.6999999999999993</v>
      </c>
      <c r="AQ9" s="265">
        <f t="shared" si="12"/>
        <v>8.5</v>
      </c>
      <c r="AR9" s="266">
        <f t="shared" si="13"/>
        <v>6.3</v>
      </c>
      <c r="AS9" s="265">
        <f t="shared" si="14"/>
        <v>10</v>
      </c>
      <c r="AT9" s="265">
        <f>IF(P2_IndicatorData!AG12="No data","x",ROUND(IF(P2_IndicatorData!AG12&gt;AT$51,10,IF(P2_IndicatorData!AG12&lt;AT$50,0,10-(AT$51-P2_IndicatorData!AG12)/(AT$51-AT$50)*10)),1))</f>
        <v>9.6999999999999993</v>
      </c>
      <c r="AU9" s="265">
        <f>IF(P2_IndicatorData!AF12="No data",0.1,ROUND(IF(P2_IndicatorData!AF12&gt;AU$51,10,IF(P2_IndicatorData!AF12&lt;AU$50,0.1,10-(AU$51-P2_IndicatorData!AF12)/(AU$51-AU$50)*10)),1))</f>
        <v>10</v>
      </c>
      <c r="AV9" s="266">
        <f t="shared" si="15"/>
        <v>9.9</v>
      </c>
      <c r="AW9" s="266">
        <f t="shared" si="16"/>
        <v>6.2</v>
      </c>
      <c r="AX9" s="256">
        <f t="shared" si="17"/>
        <v>7.7</v>
      </c>
    </row>
    <row r="10" spans="1:50">
      <c r="A10" s="182" t="s">
        <v>78</v>
      </c>
      <c r="B10" s="182" t="s">
        <v>79</v>
      </c>
      <c r="C10" s="263">
        <f>IF(P2_IndicatorData!C13="No data","x",ROUND(IF(P2_IndicatorData!C13&gt;C$51,10,IF(P2_IndicatorData!C13&lt;C$50,0,10-(C$51-P2_IndicatorData!C13)/(C$51-C$50)*10)),1))</f>
        <v>10</v>
      </c>
      <c r="D10" s="263">
        <f>IF(P2_IndicatorData!D13="No data","x",ROUND(IF(P2_IndicatorData!D13&gt;D$51,0,IF(P2_IndicatorData!D13&lt;D$50,10,(D$51-P2_IndicatorData!D13)/(D$51-D$50)*10)),1))</f>
        <v>9.1999999999999993</v>
      </c>
      <c r="E10" s="263">
        <f>IF(P2_IndicatorData!E13="No data","x",ROUND(IF(P2_IndicatorData!E13&gt;E$51,0,IF(P2_IndicatorData!E13&lt;E$50,10,(E$51-P2_IndicatorData!E13)/(E$51-E$50)*10)),1))</f>
        <v>10</v>
      </c>
      <c r="F10" s="263">
        <f>IF(P2_IndicatorData!F13="No data","x",ROUND(IF(P2_IndicatorData!F13&gt;F$51,0,IF(P2_IndicatorData!F13&lt;F$50,10,(F$51-P2_IndicatorData!F13)/(F$51-F$50)*10)),1))</f>
        <v>10</v>
      </c>
      <c r="G10" s="263">
        <f>IF(P2_IndicatorData!G13="No data","x",ROUND(IF(P2_IndicatorData!G13&gt;G$51,0,IF(P2_IndicatorData!G13&lt;G$50,10,(G$51-P2_IndicatorData!G13)/(G$51-G$50)*10)),1))</f>
        <v>9</v>
      </c>
      <c r="H10" s="263">
        <f>IF(P2_IndicatorData!H13="No data","x",ROUND(IF(P2_IndicatorData!H13&gt;H$51,10,IF(P2_IndicatorData!H13&lt;H$50,0,10-(H$51-P2_IndicatorData!H13)/(H$51-H$50)*10)),1))</f>
        <v>5</v>
      </c>
      <c r="I10" s="263">
        <f>IF(P2_IndicatorData!I13="No data","x",ROUND(IF(P2_IndicatorData!I13&gt;I$51,10,IF(P2_IndicatorData!I13&lt;I$50,0,10-(I$51-P2_IndicatorData!I13)/(I$51-I$50)*10)),1))</f>
        <v>3.5</v>
      </c>
      <c r="J10" s="263">
        <f>IF(P2_IndicatorData!J13="No data","x",ROUND(IF(P2_IndicatorData!J13&gt;J$51,10,IF(P2_IndicatorData!J13&lt;J$50,0,10-(J$51-P2_IndicatorData!J13)/(J$51-J$50)*10)),1))</f>
        <v>5.0999999999999996</v>
      </c>
      <c r="K10" s="263">
        <f>IF(P2_IndicatorData!K13="No data","x",ROUND(IF(P2_IndicatorData!K13&gt;K$51,0,IF(P2_IndicatorData!K13&lt;K$50,10,(K$51-P2_IndicatorData!K13)/(K$51-K$50)*10)),1))</f>
        <v>2.5</v>
      </c>
      <c r="L10" s="263">
        <f>IF(P2_IndicatorData!L13="No data","x",ROUND(IF(P2_IndicatorData!L13&gt;L$51,0,IF(P2_IndicatorData!L13&lt;L$50,10,(L$51-P2_IndicatorData!L13)/(L$51-L$50)*10)),1))</f>
        <v>1.9</v>
      </c>
      <c r="M10" s="263">
        <f>IF(P2_IndicatorData!M13="No data","x",ROUND(IF(P2_IndicatorData!M13&gt;M$51,0,IF(P2_IndicatorData!M13&lt;M$50,10,(M$51-P2_IndicatorData!M13)/(M$51-M$50)*10)),1))</f>
        <v>5</v>
      </c>
      <c r="N10" s="263">
        <f>IF(P2_IndicatorData!O13="No data","x",ROUND(IF(P2_IndicatorData!O13&gt;N$51,10,IF(P2_IndicatorData!O13&lt;N$50,0,10-(N$51-P2_IndicatorData!O13)/(N$51-N$50)*10)),1))</f>
        <v>0</v>
      </c>
      <c r="O10" s="263">
        <f>IF(P2_IndicatorData!Q13="No data","x",ROUND(IF(P2_IndicatorData!Q13&gt;O$51,10,IF(P2_IndicatorData!Q13&lt;O$50,0,10-(O$51-P2_IndicatorData!Q13)/(O$51-O$50)*10)),1))</f>
        <v>1.4</v>
      </c>
      <c r="P10" s="263">
        <f>IF(P2_IndicatorData!S13="No data","x",ROUND(IF(P2_IndicatorData!S13&gt;P$51,10,IF(P2_IndicatorData!S13&lt;P$50,0,10-(P$51-P2_IndicatorData!S13)/(P$51-P$50)*10)),1))</f>
        <v>3</v>
      </c>
      <c r="Q10" s="263">
        <f>IF(P2_IndicatorData!T13="No data","x",ROUND(IF(P2_IndicatorData!T13&gt;Q$51,10,IF(P2_IndicatorData!T13&lt;Q$50,0,10-(Q$51-P2_IndicatorData!T13)/(Q$51-Q$50)*10)),1))</f>
        <v>0.4</v>
      </c>
      <c r="R10" s="263">
        <f>IF(P2_IndicatorData!U13="No data","x",ROUND(IF(P2_IndicatorData!U13&gt;R$51,10,IF(P2_IndicatorData!U13&lt;R$50,0,10-(R$51-P2_IndicatorData!U13)/(R$51-R$50)*10)),1))</f>
        <v>0.8</v>
      </c>
      <c r="S10" s="263">
        <f>IF(P2_IndicatorData!V13="No data","x",ROUND(IF(P2_IndicatorData!V13&gt;S$51,0,IF(P2_IndicatorData!V13&lt;S$50,10,(S$51-P2_IndicatorData!V13)/(S$51-S$50)*10)),1))</f>
        <v>7.1</v>
      </c>
      <c r="T10" s="263">
        <f>IF(P2_IndicatorData!W13="No data","x",ROUND(IF(P2_IndicatorData!W13&gt;T$51,10,IF(P2_IndicatorData!W13&lt;T$50,0,10-(T$51-P2_IndicatorData!W13)/(T$51-T$50)*10)),1))</f>
        <v>5.3</v>
      </c>
      <c r="U10" s="263">
        <f>IF(P2_IndicatorData!X13="No data","x",ROUND(IF(P2_IndicatorData!X13&gt;U$51,0,IF(P2_IndicatorData!X13&lt;U$50,10,(U$51-P2_IndicatorData!X13)/(U$51-U$50)*10)),1))</f>
        <v>10</v>
      </c>
      <c r="V10" s="263">
        <f>IF(P2_IndicatorData!Y13="No data","x",ROUND(IF(P2_IndicatorData!Y13&gt;V$51,10,IF(P2_IndicatorData!Y13&lt;V$50,0,10-(V$51-P2_IndicatorData!Y13)/(V$51-V$50)*10)),1))</f>
        <v>7.7</v>
      </c>
      <c r="W10" s="263">
        <f>IF(P2_IndicatorData!Z13="No data","x",ROUND(IF(P2_IndicatorData!Z13&gt;W$51,10,IF(P2_IndicatorData!Z13&lt;W$50,0,10-(W$51-P2_IndicatorData!Z13)/(W$51-W$50)*10)),1))</f>
        <v>7.5</v>
      </c>
      <c r="X10" s="263">
        <f>IF(P2_IndicatorData!AA13="No data","x",ROUND(IF(P2_IndicatorData!AA13&gt;X$51,10,IF(P2_IndicatorData!AA13&lt;X$50,0,10-(X$51-P2_IndicatorData!AA13)/(X$51-X$50)*10)),1))</f>
        <v>2.9</v>
      </c>
      <c r="Y10" s="263">
        <f>IF(P2_IndicatorData!AB13="No data","x",ROUND(IF(P2_IndicatorData!AB13&gt;Y$51,0,IF(P2_IndicatorData!AB13&lt;Y$50,10,(Y$51-P2_IndicatorData!AB13)/(Y$51-Y$50)*10)),1))</f>
        <v>9.1</v>
      </c>
      <c r="Z10" s="263">
        <f>IF(P2_IndicatorData!AC13="No data","x",ROUND(IF(P2_IndicatorData!AC13&gt;Z$51,0,IF(P2_IndicatorData!AC13&lt;Z$50,10,(Z$51-P2_IndicatorData!AC13)/(Z$51-Z$50)*10)),1))</f>
        <v>8.3000000000000007</v>
      </c>
      <c r="AA10" s="263">
        <f>IF(P2_IndicatorData!AD13="No data","x",ROUND(IF(P2_IndicatorData!AD13&gt;AA$51,10,IF(P2_IndicatorData!AD13&lt;AA$50,0,10-(AA$51-P2_IndicatorData!AD13)/(AA$51-AA$50)*10)),1))</f>
        <v>5.4</v>
      </c>
      <c r="AB10" s="263">
        <f>IF(P2_IndicatorData!AE13="No data","x",ROUND(IF(P2_IndicatorData!AE13&gt;AB$51,0,IF(P2_IndicatorData!AE13&lt;AB$50,10,(AB$51-P2_IndicatorData!AE13)/(AB$51-AB$50)*10)),1))</f>
        <v>10</v>
      </c>
      <c r="AC10" s="263">
        <f>IF(P2_IndicatorData!AH13="No data","x",ROUND(IF(P2_IndicatorData!AH13&gt;AC$51,10,IF(P2_IndicatorData!AH13&lt;AC$50,0,10-(AC$51-P2_IndicatorData!AH13)/(AC$51-AC$50)*10)),1))</f>
        <v>5.8</v>
      </c>
      <c r="AD10" s="263">
        <f>IF(P2_IndicatorData!AI13="No data","x",ROUND(IF(P2_IndicatorData!AI13&gt;AD$51,0,IF(P2_IndicatorData!AI13&lt;AD$50,10,(AD$51-P2_IndicatorData!AI13)/(AD$51-AD$50)*10)),1))</f>
        <v>8.1</v>
      </c>
      <c r="AE10" s="264">
        <f t="shared" si="0"/>
        <v>9.6</v>
      </c>
      <c r="AF10" s="265">
        <f t="shared" si="1"/>
        <v>9.8000000000000007</v>
      </c>
      <c r="AG10" s="265">
        <f t="shared" si="2"/>
        <v>4.3</v>
      </c>
      <c r="AH10" s="265">
        <f t="shared" si="3"/>
        <v>3.8</v>
      </c>
      <c r="AI10" s="266">
        <f t="shared" si="4"/>
        <v>6</v>
      </c>
      <c r="AJ10" s="265">
        <f t="shared" si="5"/>
        <v>0.6</v>
      </c>
      <c r="AK10" s="265">
        <f t="shared" si="6"/>
        <v>3.5</v>
      </c>
      <c r="AL10" s="265">
        <f t="shared" si="7"/>
        <v>1.5</v>
      </c>
      <c r="AM10" s="266">
        <f t="shared" si="8"/>
        <v>1.9</v>
      </c>
      <c r="AN10" s="265">
        <f t="shared" si="9"/>
        <v>6.2</v>
      </c>
      <c r="AO10" s="265">
        <f t="shared" si="10"/>
        <v>6.8</v>
      </c>
      <c r="AP10" s="264">
        <f t="shared" si="11"/>
        <v>7.6</v>
      </c>
      <c r="AQ10" s="265">
        <f t="shared" si="12"/>
        <v>8.8000000000000007</v>
      </c>
      <c r="AR10" s="266">
        <f t="shared" si="13"/>
        <v>7.3</v>
      </c>
      <c r="AS10" s="265">
        <f t="shared" si="14"/>
        <v>7.7</v>
      </c>
      <c r="AT10" s="265">
        <f>IF(P2_IndicatorData!AG13="No data","x",ROUND(IF(P2_IndicatorData!AG13&gt;AT$51,10,IF(P2_IndicatorData!AG13&lt;AT$50,0,10-(AT$51-P2_IndicatorData!AG13)/(AT$51-AT$50)*10)),1))</f>
        <v>5.8</v>
      </c>
      <c r="AU10" s="265">
        <f>IF(P2_IndicatorData!AF13="No data",0.1,ROUND(IF(P2_IndicatorData!AF13&gt;AU$51,10,IF(P2_IndicatorData!AF13&lt;AU$50,0.1,10-(AU$51-P2_IndicatorData!AF13)/(AU$51-AU$50)*10)),1))</f>
        <v>0.1</v>
      </c>
      <c r="AV10" s="266">
        <f t="shared" si="15"/>
        <v>4.5</v>
      </c>
      <c r="AW10" s="266">
        <f t="shared" si="16"/>
        <v>7</v>
      </c>
      <c r="AX10" s="256">
        <f t="shared" si="17"/>
        <v>5.3</v>
      </c>
    </row>
    <row r="11" spans="1:50">
      <c r="A11" s="182" t="s">
        <v>80</v>
      </c>
      <c r="B11" s="182" t="s">
        <v>81</v>
      </c>
      <c r="C11" s="263">
        <f>IF(P2_IndicatorData!C14="No data","x",ROUND(IF(P2_IndicatorData!C14&gt;C$51,10,IF(P2_IndicatorData!C14&lt;C$50,0,10-(C$51-P2_IndicatorData!C14)/(C$51-C$50)*10)),1))</f>
        <v>6</v>
      </c>
      <c r="D11" s="263">
        <f>IF(P2_IndicatorData!D14="No data","x",ROUND(IF(P2_IndicatorData!D14&gt;D$51,0,IF(P2_IndicatorData!D14&lt;D$50,10,(D$51-P2_IndicatorData!D14)/(D$51-D$50)*10)),1))</f>
        <v>7.5</v>
      </c>
      <c r="E11" s="263">
        <f>IF(P2_IndicatorData!E14="No data","x",ROUND(IF(P2_IndicatorData!E14&gt;E$51,0,IF(P2_IndicatorData!E14&lt;E$50,10,(E$51-P2_IndicatorData!E14)/(E$51-E$50)*10)),1))</f>
        <v>10</v>
      </c>
      <c r="F11" s="263">
        <f>IF(P2_IndicatorData!F14="No data","x",ROUND(IF(P2_IndicatorData!F14&gt;F$51,0,IF(P2_IndicatorData!F14&lt;F$50,10,(F$51-P2_IndicatorData!F14)/(F$51-F$50)*10)),1))</f>
        <v>8.5</v>
      </c>
      <c r="G11" s="263">
        <f>IF(P2_IndicatorData!G14="No data","x",ROUND(IF(P2_IndicatorData!G14&gt;G$51,0,IF(P2_IndicatorData!G14&lt;G$50,10,(G$51-P2_IndicatorData!G14)/(G$51-G$50)*10)),1))</f>
        <v>7.4</v>
      </c>
      <c r="H11" s="263">
        <f>IF(P2_IndicatorData!H14="No data","x",ROUND(IF(P2_IndicatorData!H14&gt;H$51,10,IF(P2_IndicatorData!H14&lt;H$50,0,10-(H$51-P2_IndicatorData!H14)/(H$51-H$50)*10)),1))</f>
        <v>5.6</v>
      </c>
      <c r="I11" s="263">
        <f>IF(P2_IndicatorData!I14="No data","x",ROUND(IF(P2_IndicatorData!I14&gt;I$51,10,IF(P2_IndicatorData!I14&lt;I$50,0,10-(I$51-P2_IndicatorData!I14)/(I$51-I$50)*10)),1))</f>
        <v>9.9</v>
      </c>
      <c r="J11" s="263">
        <f>IF(P2_IndicatorData!J14="No data","x",ROUND(IF(P2_IndicatorData!J14&gt;J$51,10,IF(P2_IndicatorData!J14&lt;J$50,0,10-(J$51-P2_IndicatorData!J14)/(J$51-J$50)*10)),1))</f>
        <v>9.4</v>
      </c>
      <c r="K11" s="263">
        <f>IF(P2_IndicatorData!K14="No data","x",ROUND(IF(P2_IndicatorData!K14&gt;K$51,0,IF(P2_IndicatorData!K14&lt;K$50,10,(K$51-P2_IndicatorData!K14)/(K$51-K$50)*10)),1))</f>
        <v>4.3</v>
      </c>
      <c r="L11" s="263">
        <f>IF(P2_IndicatorData!L14="No data","x",ROUND(IF(P2_IndicatorData!L14&gt;L$51,0,IF(P2_IndicatorData!L14&lt;L$50,10,(L$51-P2_IndicatorData!L14)/(L$51-L$50)*10)),1))</f>
        <v>10</v>
      </c>
      <c r="M11" s="263">
        <f>IF(P2_IndicatorData!M14="No data","x",ROUND(IF(P2_IndicatorData!M14&gt;M$51,0,IF(P2_IndicatorData!M14&lt;M$50,10,(M$51-P2_IndicatorData!M14)/(M$51-M$50)*10)),1))</f>
        <v>10</v>
      </c>
      <c r="N11" s="263">
        <f>IF(P2_IndicatorData!O14="No data","x",ROUND(IF(P2_IndicatorData!O14&gt;N$51,10,IF(P2_IndicatorData!O14&lt;N$50,0,10-(N$51-P2_IndicatorData!O14)/(N$51-N$50)*10)),1))</f>
        <v>2.9</v>
      </c>
      <c r="O11" s="263">
        <f>IF(P2_IndicatorData!Q14="No data","x",ROUND(IF(P2_IndicatorData!Q14&gt;O$51,10,IF(P2_IndicatorData!Q14&lt;O$50,0,10-(O$51-P2_IndicatorData!Q14)/(O$51-O$50)*10)),1))</f>
        <v>10</v>
      </c>
      <c r="P11" s="263">
        <f>IF(P2_IndicatorData!S14="No data","x",ROUND(IF(P2_IndicatorData!S14&gt;P$51,10,IF(P2_IndicatorData!S14&lt;P$50,0,10-(P$51-P2_IndicatorData!S14)/(P$51-P$50)*10)),1))</f>
        <v>7.6</v>
      </c>
      <c r="Q11" s="263">
        <f>IF(P2_IndicatorData!T14="No data","x",ROUND(IF(P2_IndicatorData!T14&gt;Q$51,10,IF(P2_IndicatorData!T14&lt;Q$50,0,10-(Q$51-P2_IndicatorData!T14)/(Q$51-Q$50)*10)),1))</f>
        <v>7.4</v>
      </c>
      <c r="R11" s="263">
        <f>IF(P2_IndicatorData!U14="No data","x",ROUND(IF(P2_IndicatorData!U14&gt;R$51,10,IF(P2_IndicatorData!U14&lt;R$50,0,10-(R$51-P2_IndicatorData!U14)/(R$51-R$50)*10)),1))</f>
        <v>7.5</v>
      </c>
      <c r="S11" s="309">
        <f>IF(P2_IndicatorData!V14="No data","x",ROUND(IF(P2_IndicatorData!V14&gt;S$51,0,IF(P2_IndicatorData!V14&lt;S$50,10,(S$51-P2_IndicatorData!V14)/(S$51-S$50)*10)),1))</f>
        <v>4.7</v>
      </c>
      <c r="T11" s="263">
        <f>IF(P2_IndicatorData!W14="No data","x",ROUND(IF(P2_IndicatorData!W14&gt;T$51,10,IF(P2_IndicatorData!W14&lt;T$50,0,10-(T$51-P2_IndicatorData!W14)/(T$51-T$50)*10)),1))</f>
        <v>4.9000000000000004</v>
      </c>
      <c r="U11" s="263">
        <f>IF(P2_IndicatorData!X14="No data","x",ROUND(IF(P2_IndicatorData!X14&gt;U$51,0,IF(P2_IndicatorData!X14&lt;U$50,10,(U$51-P2_IndicatorData!X14)/(U$51-U$50)*10)),1))</f>
        <v>6.5</v>
      </c>
      <c r="V11" s="263">
        <f>IF(P2_IndicatorData!Y14="No data","x",ROUND(IF(P2_IndicatorData!Y14&gt;V$51,10,IF(P2_IndicatorData!Y14&lt;V$50,0,10-(V$51-P2_IndicatorData!Y14)/(V$51-V$50)*10)),1))</f>
        <v>0.4</v>
      </c>
      <c r="W11" s="263">
        <f>IF(P2_IndicatorData!Z14="No data","x",ROUND(IF(P2_IndicatorData!Z14&gt;W$51,10,IF(P2_IndicatorData!Z14&lt;W$50,0,10-(W$51-P2_IndicatorData!Z14)/(W$51-W$50)*10)),1))</f>
        <v>1.6</v>
      </c>
      <c r="X11" s="263">
        <f>IF(P2_IndicatorData!AA14="No data","x",ROUND(IF(P2_IndicatorData!AA14&gt;X$51,10,IF(P2_IndicatorData!AA14&lt;X$50,0,10-(X$51-P2_IndicatorData!AA14)/(X$51-X$50)*10)),1))</f>
        <v>5.2</v>
      </c>
      <c r="Y11" s="263">
        <f>IF(P2_IndicatorData!AB14="No data","x",ROUND(IF(P2_IndicatorData!AB14&gt;Y$51,0,IF(P2_IndicatorData!AB14&lt;Y$50,10,(Y$51-P2_IndicatorData!AB14)/(Y$51-Y$50)*10)),1))</f>
        <v>9.1999999999999993</v>
      </c>
      <c r="Z11" s="263">
        <f>IF(P2_IndicatorData!AC14="No data","x",ROUND(IF(P2_IndicatorData!AC14&gt;Z$51,0,IF(P2_IndicatorData!AC14&lt;Z$50,10,(Z$51-P2_IndicatorData!AC14)/(Z$51-Z$50)*10)),1))</f>
        <v>4.3</v>
      </c>
      <c r="AA11" s="263">
        <f>IF(P2_IndicatorData!AD14="No data","x",ROUND(IF(P2_IndicatorData!AD14&gt;AA$51,10,IF(P2_IndicatorData!AD14&lt;AA$50,0,10-(AA$51-P2_IndicatorData!AD14)/(AA$51-AA$50)*10)),1))</f>
        <v>8.6</v>
      </c>
      <c r="AB11" s="263">
        <f>IF(P2_IndicatorData!AE14="No data","x",ROUND(IF(P2_IndicatorData!AE14&gt;AB$51,0,IF(P2_IndicatorData!AE14&lt;AB$50,10,(AB$51-P2_IndicatorData!AE14)/(AB$51-AB$50)*10)),1))</f>
        <v>7.4</v>
      </c>
      <c r="AC11" s="263">
        <f>IF(P2_IndicatorData!AH14="No data","x",ROUND(IF(P2_IndicatorData!AH14&gt;AC$51,10,IF(P2_IndicatorData!AH14&lt;AC$50,0,10-(AC$51-P2_IndicatorData!AH14)/(AC$51-AC$50)*10)),1))</f>
        <v>4.2</v>
      </c>
      <c r="AD11" s="263">
        <f>IF(P2_IndicatorData!AI14="No data","x",ROUND(IF(P2_IndicatorData!AI14&gt;AD$51,0,IF(P2_IndicatorData!AI14&lt;AD$50,10,(AD$51-P2_IndicatorData!AI14)/(AD$51-AD$50)*10)),1))</f>
        <v>10</v>
      </c>
      <c r="AE11" s="264">
        <f t="shared" si="0"/>
        <v>8.4</v>
      </c>
      <c r="AF11" s="265">
        <f t="shared" si="1"/>
        <v>7.2</v>
      </c>
      <c r="AG11" s="265">
        <f t="shared" si="2"/>
        <v>7.8</v>
      </c>
      <c r="AH11" s="265">
        <f t="shared" si="3"/>
        <v>6.9</v>
      </c>
      <c r="AI11" s="266">
        <f t="shared" si="4"/>
        <v>7.3</v>
      </c>
      <c r="AJ11" s="265">
        <f t="shared" si="5"/>
        <v>7.5</v>
      </c>
      <c r="AK11" s="265">
        <f t="shared" si="6"/>
        <v>10</v>
      </c>
      <c r="AL11" s="265">
        <f t="shared" si="7"/>
        <v>6.8</v>
      </c>
      <c r="AM11" s="266">
        <f t="shared" si="8"/>
        <v>8.1</v>
      </c>
      <c r="AN11" s="265">
        <f t="shared" si="9"/>
        <v>4.8</v>
      </c>
      <c r="AO11" s="265">
        <f t="shared" si="10"/>
        <v>6.2</v>
      </c>
      <c r="AP11" s="264">
        <f t="shared" si="11"/>
        <v>1</v>
      </c>
      <c r="AQ11" s="265">
        <f t="shared" si="12"/>
        <v>3.8</v>
      </c>
      <c r="AR11" s="266">
        <f t="shared" si="13"/>
        <v>4.9000000000000004</v>
      </c>
      <c r="AS11" s="265">
        <f t="shared" si="14"/>
        <v>8</v>
      </c>
      <c r="AT11" s="265">
        <f>IF(P2_IndicatorData!AG14="No data","x",ROUND(IF(P2_IndicatorData!AG14&gt;AT$51,10,IF(P2_IndicatorData!AG14&lt;AT$50,0,10-(AT$51-P2_IndicatorData!AG14)/(AT$51-AT$50)*10)),1))</f>
        <v>8.3000000000000007</v>
      </c>
      <c r="AU11" s="265">
        <f>IF(P2_IndicatorData!AF14="No data",0.1,ROUND(IF(P2_IndicatorData!AF14&gt;AU$51,10,IF(P2_IndicatorData!AF14&lt;AU$50,0.1,10-(AU$51-P2_IndicatorData!AF14)/(AU$51-AU$50)*10)),1))</f>
        <v>7.5</v>
      </c>
      <c r="AV11" s="266">
        <f t="shared" si="15"/>
        <v>7.9</v>
      </c>
      <c r="AW11" s="266">
        <f t="shared" si="16"/>
        <v>7.1</v>
      </c>
      <c r="AX11" s="256">
        <f t="shared" si="17"/>
        <v>7.1</v>
      </c>
    </row>
    <row r="12" spans="1:50">
      <c r="A12" s="182" t="s">
        <v>82</v>
      </c>
      <c r="B12" s="182" t="s">
        <v>83</v>
      </c>
      <c r="C12" s="263">
        <f>IF(P2_IndicatorData!C15="No data","x",ROUND(IF(P2_IndicatorData!C15&gt;C$51,10,IF(P2_IndicatorData!C15&lt;C$50,0,10-(C$51-P2_IndicatorData!C15)/(C$51-C$50)*10)),1))</f>
        <v>5.8</v>
      </c>
      <c r="D12" s="263">
        <f>IF(P2_IndicatorData!D15="No data","x",ROUND(IF(P2_IndicatorData!D15&gt;D$51,0,IF(P2_IndicatorData!D15&lt;D$50,10,(D$51-P2_IndicatorData!D15)/(D$51-D$50)*10)),1))</f>
        <v>10</v>
      </c>
      <c r="E12" s="263">
        <f>IF(P2_IndicatorData!E15="No data","x",ROUND(IF(P2_IndicatorData!E15&gt;E$51,0,IF(P2_IndicatorData!E15&lt;E$50,10,(E$51-P2_IndicatorData!E15)/(E$51-E$50)*10)),1))</f>
        <v>10</v>
      </c>
      <c r="F12" s="263">
        <f>IF(P2_IndicatorData!F15="No data","x",ROUND(IF(P2_IndicatorData!F15&gt;F$51,0,IF(P2_IndicatorData!F15&lt;F$50,10,(F$51-P2_IndicatorData!F15)/(F$51-F$50)*10)),1))</f>
        <v>8.1</v>
      </c>
      <c r="G12" s="263">
        <f>IF(P2_IndicatorData!G15="No data","x",ROUND(IF(P2_IndicatorData!G15&gt;G$51,0,IF(P2_IndicatorData!G15&lt;G$50,10,(G$51-P2_IndicatorData!G15)/(G$51-G$50)*10)),1))</f>
        <v>10</v>
      </c>
      <c r="H12" s="263">
        <f>IF(P2_IndicatorData!H15="No data","x",ROUND(IF(P2_IndicatorData!H15&gt;H$51,10,IF(P2_IndicatorData!H15&lt;H$50,0,10-(H$51-P2_IndicatorData!H15)/(H$51-H$50)*10)),1))</f>
        <v>5.6</v>
      </c>
      <c r="I12" s="263">
        <f>IF(P2_IndicatorData!I15="No data","x",ROUND(IF(P2_IndicatorData!I15&gt;I$51,10,IF(P2_IndicatorData!I15&lt;I$50,0,10-(I$51-P2_IndicatorData!I15)/(I$51-I$50)*10)),1))</f>
        <v>5.0999999999999996</v>
      </c>
      <c r="J12" s="263">
        <f>IF(P2_IndicatorData!J15="No data","x",ROUND(IF(P2_IndicatorData!J15&gt;J$51,10,IF(P2_IndicatorData!J15&lt;J$50,0,10-(J$51-P2_IndicatorData!J15)/(J$51-J$50)*10)),1))</f>
        <v>3.3</v>
      </c>
      <c r="K12" s="263">
        <f>IF(P2_IndicatorData!K15="No data","x",ROUND(IF(P2_IndicatorData!K15&gt;K$51,0,IF(P2_IndicatorData!K15&lt;K$50,10,(K$51-P2_IndicatorData!K15)/(K$51-K$50)*10)),1))</f>
        <v>4.2</v>
      </c>
      <c r="L12" s="263">
        <f>IF(P2_IndicatorData!L15="No data","x",ROUND(IF(P2_IndicatorData!L15&gt;L$51,0,IF(P2_IndicatorData!L15&lt;L$50,10,(L$51-P2_IndicatorData!L15)/(L$51-L$50)*10)),1))</f>
        <v>6.3</v>
      </c>
      <c r="M12" s="263">
        <f>IF(P2_IndicatorData!M15="No data","x",ROUND(IF(P2_IndicatorData!M15&gt;M$51,0,IF(P2_IndicatorData!M15&lt;M$50,10,(M$51-P2_IndicatorData!M15)/(M$51-M$50)*10)),1))</f>
        <v>9</v>
      </c>
      <c r="N12" s="263">
        <f>IF(P2_IndicatorData!O15="No data","x",ROUND(IF(P2_IndicatorData!O15&gt;N$51,10,IF(P2_IndicatorData!O15&lt;N$50,0,10-(N$51-P2_IndicatorData!O15)/(N$51-N$50)*10)),1))</f>
        <v>4.3</v>
      </c>
      <c r="O12" s="263">
        <f>IF(P2_IndicatorData!Q15="No data","x",ROUND(IF(P2_IndicatorData!Q15&gt;O$51,10,IF(P2_IndicatorData!Q15&lt;O$50,0,10-(O$51-P2_IndicatorData!Q15)/(O$51-O$50)*10)),1))</f>
        <v>8.6</v>
      </c>
      <c r="P12" s="263">
        <f>IF(P2_IndicatorData!S15="No data","x",ROUND(IF(P2_IndicatorData!S15&gt;P$51,10,IF(P2_IndicatorData!S15&lt;P$50,0,10-(P$51-P2_IndicatorData!S15)/(P$51-P$50)*10)),1))</f>
        <v>5.4</v>
      </c>
      <c r="Q12" s="263">
        <f>IF(P2_IndicatorData!T15="No data","x",ROUND(IF(P2_IndicatorData!T15&gt;Q$51,10,IF(P2_IndicatorData!T15&lt;Q$50,0,10-(Q$51-P2_IndicatorData!T15)/(Q$51-Q$50)*10)),1))</f>
        <v>1.8</v>
      </c>
      <c r="R12" s="263">
        <f>IF(P2_IndicatorData!U15="No data","x",ROUND(IF(P2_IndicatorData!U15&gt;R$51,10,IF(P2_IndicatorData!U15&lt;R$50,0,10-(R$51-P2_IndicatorData!U15)/(R$51-R$50)*10)),1))</f>
        <v>1.9</v>
      </c>
      <c r="S12" s="309">
        <f>IF(P2_IndicatorData!V15="No data","x",ROUND(IF(P2_IndicatorData!V15&gt;S$51,0,IF(P2_IndicatorData!V15&lt;S$50,10,(S$51-P2_IndicatorData!V15)/(S$51-S$50)*10)),1))</f>
        <v>4.4000000000000004</v>
      </c>
      <c r="T12" s="263">
        <f>IF(P2_IndicatorData!W15="No data","x",ROUND(IF(P2_IndicatorData!W15&gt;T$51,10,IF(P2_IndicatorData!W15&lt;T$50,0,10-(T$51-P2_IndicatorData!W15)/(T$51-T$50)*10)),1))</f>
        <v>3.2</v>
      </c>
      <c r="U12" s="263">
        <f>IF(P2_IndicatorData!X15="No data","x",ROUND(IF(P2_IndicatorData!X15&gt;U$51,0,IF(P2_IndicatorData!X15&lt;U$50,10,(U$51-P2_IndicatorData!X15)/(U$51-U$50)*10)),1))</f>
        <v>6.2</v>
      </c>
      <c r="V12" s="263">
        <f>IF(P2_IndicatorData!Y15="No data","x",ROUND(IF(P2_IndicatorData!Y15&gt;V$51,10,IF(P2_IndicatorData!Y15&lt;V$50,0,10-(V$51-P2_IndicatorData!Y15)/(V$51-V$50)*10)),1))</f>
        <v>2.5</v>
      </c>
      <c r="W12" s="263">
        <f>IF(P2_IndicatorData!Z15="No data","x",ROUND(IF(P2_IndicatorData!Z15&gt;W$51,10,IF(P2_IndicatorData!Z15&lt;W$50,0,10-(W$51-P2_IndicatorData!Z15)/(W$51-W$50)*10)),1))</f>
        <v>2.1</v>
      </c>
      <c r="X12" s="263">
        <f>IF(P2_IndicatorData!AA15="No data","x",ROUND(IF(P2_IndicatorData!AA15&gt;X$51,10,IF(P2_IndicatorData!AA15&lt;X$50,0,10-(X$51-P2_IndicatorData!AA15)/(X$51-X$50)*10)),1))</f>
        <v>4.3</v>
      </c>
      <c r="Y12" s="263">
        <f>IF(P2_IndicatorData!AB15="No data","x",ROUND(IF(P2_IndicatorData!AB15&gt;Y$51,0,IF(P2_IndicatorData!AB15&lt;Y$50,10,(Y$51-P2_IndicatorData!AB15)/(Y$51-Y$50)*10)),1))</f>
        <v>7.1</v>
      </c>
      <c r="Z12" s="263">
        <f>IF(P2_IndicatorData!AC15="No data","x",ROUND(IF(P2_IndicatorData!AC15&gt;Z$51,0,IF(P2_IndicatorData!AC15&lt;Z$50,10,(Z$51-P2_IndicatorData!AC15)/(Z$51-Z$50)*10)),1))</f>
        <v>6.5</v>
      </c>
      <c r="AA12" s="263">
        <f>IF(P2_IndicatorData!AD15="No data","x",ROUND(IF(P2_IndicatorData!AD15&gt;AA$51,10,IF(P2_IndicatorData!AD15&lt;AA$50,0,10-(AA$51-P2_IndicatorData!AD15)/(AA$51-AA$50)*10)),1))</f>
        <v>7.6</v>
      </c>
      <c r="AB12" s="263">
        <f>IF(P2_IndicatorData!AE15="No data","x",ROUND(IF(P2_IndicatorData!AE15&gt;AB$51,0,IF(P2_IndicatorData!AE15&lt;AB$50,10,(AB$51-P2_IndicatorData!AE15)/(AB$51-AB$50)*10)),1))</f>
        <v>4</v>
      </c>
      <c r="AC12" s="263">
        <f>IF(P2_IndicatorData!AH15="No data","x",ROUND(IF(P2_IndicatorData!AH15&gt;AC$51,10,IF(P2_IndicatorData!AH15&lt;AC$50,0,10-(AC$51-P2_IndicatorData!AH15)/(AC$51-AC$50)*10)),1))</f>
        <v>5.5</v>
      </c>
      <c r="AD12" s="263">
        <f>IF(P2_IndicatorData!AI15="No data","x",ROUND(IF(P2_IndicatorData!AI15&gt;AD$51,0,IF(P2_IndicatorData!AI15&lt;AD$50,10,(AD$51-P2_IndicatorData!AI15)/(AD$51-AD$50)*10)),1))</f>
        <v>4.8</v>
      </c>
      <c r="AE12" s="264">
        <f t="shared" si="0"/>
        <v>9.5</v>
      </c>
      <c r="AF12" s="265">
        <f t="shared" si="1"/>
        <v>7.7</v>
      </c>
      <c r="AG12" s="265">
        <f t="shared" si="2"/>
        <v>5.4</v>
      </c>
      <c r="AH12" s="265">
        <f t="shared" si="3"/>
        <v>3.8</v>
      </c>
      <c r="AI12" s="266">
        <f t="shared" si="4"/>
        <v>5.6</v>
      </c>
      <c r="AJ12" s="265">
        <f t="shared" si="5"/>
        <v>1.9</v>
      </c>
      <c r="AK12" s="265">
        <f t="shared" si="6"/>
        <v>7.7</v>
      </c>
      <c r="AL12" s="265">
        <f t="shared" si="7"/>
        <v>6.1</v>
      </c>
      <c r="AM12" s="266">
        <f t="shared" si="8"/>
        <v>5.2</v>
      </c>
      <c r="AN12" s="265">
        <f t="shared" si="9"/>
        <v>3.8</v>
      </c>
      <c r="AO12" s="265">
        <f t="shared" si="10"/>
        <v>6</v>
      </c>
      <c r="AP12" s="264">
        <f t="shared" si="11"/>
        <v>2.2999999999999998</v>
      </c>
      <c r="AQ12" s="265">
        <f t="shared" si="12"/>
        <v>4.3</v>
      </c>
      <c r="AR12" s="266">
        <f t="shared" si="13"/>
        <v>4.7</v>
      </c>
      <c r="AS12" s="265">
        <f t="shared" si="14"/>
        <v>5.8</v>
      </c>
      <c r="AT12" s="265">
        <f>IF(P2_IndicatorData!AG15="No data","x",ROUND(IF(P2_IndicatorData!AG15&gt;AT$51,10,IF(P2_IndicatorData!AG15&lt;AT$50,0,10-(AT$51-P2_IndicatorData!AG15)/(AT$51-AT$50)*10)),1))</f>
        <v>3.7</v>
      </c>
      <c r="AU12" s="265">
        <f>IF(P2_IndicatorData!AF15="No data",0.1,ROUND(IF(P2_IndicatorData!AF15&gt;AU$51,10,IF(P2_IndicatorData!AF15&lt;AU$50,0.1,10-(AU$51-P2_IndicatorData!AF15)/(AU$51-AU$50)*10)),1))</f>
        <v>3.8</v>
      </c>
      <c r="AV12" s="266">
        <f t="shared" si="15"/>
        <v>4.4000000000000004</v>
      </c>
      <c r="AW12" s="266">
        <f t="shared" si="16"/>
        <v>5.2</v>
      </c>
      <c r="AX12" s="256">
        <f t="shared" si="17"/>
        <v>5</v>
      </c>
    </row>
    <row r="13" spans="1:50">
      <c r="A13" s="182" t="s">
        <v>84</v>
      </c>
      <c r="B13" s="182" t="s">
        <v>85</v>
      </c>
      <c r="C13" s="263">
        <f>IF(P2_IndicatorData!C16="No data","x",ROUND(IF(P2_IndicatorData!C16&gt;C$51,10,IF(P2_IndicatorData!C16&lt;C$50,0,10-(C$51-P2_IndicatorData!C16)/(C$51-C$50)*10)),1))</f>
        <v>8.1999999999999993</v>
      </c>
      <c r="D13" s="263">
        <f>IF(P2_IndicatorData!D16="No data","x",ROUND(IF(P2_IndicatorData!D16&gt;D$51,0,IF(P2_IndicatorData!D16&lt;D$50,10,(D$51-P2_IndicatorData!D16)/(D$51-D$50)*10)),1))</f>
        <v>1.9</v>
      </c>
      <c r="E13" s="263">
        <f>IF(P2_IndicatorData!E16="No data","x",ROUND(IF(P2_IndicatorData!E16&gt;E$51,0,IF(P2_IndicatorData!E16&lt;E$50,10,(E$51-P2_IndicatorData!E16)/(E$51-E$50)*10)),1))</f>
        <v>3.3</v>
      </c>
      <c r="F13" s="263">
        <f>IF(P2_IndicatorData!F16="No data","x",ROUND(IF(P2_IndicatorData!F16&gt;F$51,0,IF(P2_IndicatorData!F16&lt;F$50,10,(F$51-P2_IndicatorData!F16)/(F$51-F$50)*10)),1))</f>
        <v>9.3000000000000007</v>
      </c>
      <c r="G13" s="263">
        <f>IF(P2_IndicatorData!G16="No data","x",ROUND(IF(P2_IndicatorData!G16&gt;G$51,0,IF(P2_IndicatorData!G16&lt;G$50,10,(G$51-P2_IndicatorData!G16)/(G$51-G$50)*10)),1))</f>
        <v>1.8</v>
      </c>
      <c r="H13" s="263">
        <f>IF(P2_IndicatorData!H16="No data","x",ROUND(IF(P2_IndicatorData!H16&gt;H$51,10,IF(P2_IndicatorData!H16&lt;H$50,0,10-(H$51-P2_IndicatorData!H16)/(H$51-H$50)*10)),1))</f>
        <v>4.5999999999999996</v>
      </c>
      <c r="I13" s="263">
        <f>IF(P2_IndicatorData!I16="No data","x",ROUND(IF(P2_IndicatorData!I16&gt;I$51,10,IF(P2_IndicatorData!I16&lt;I$50,0,10-(I$51-P2_IndicatorData!I16)/(I$51-I$50)*10)),1))</f>
        <v>5.8</v>
      </c>
      <c r="J13" s="263">
        <f>IF(P2_IndicatorData!J16="No data","x",ROUND(IF(P2_IndicatorData!J16&gt;J$51,10,IF(P2_IndicatorData!J16&lt;J$50,0,10-(J$51-P2_IndicatorData!J16)/(J$51-J$50)*10)),1))</f>
        <v>4.9000000000000004</v>
      </c>
      <c r="K13" s="263">
        <f>IF(P2_IndicatorData!K16="No data","x",ROUND(IF(P2_IndicatorData!K16&gt;K$51,0,IF(P2_IndicatorData!K16&lt;K$50,10,(K$51-P2_IndicatorData!K16)/(K$51-K$50)*10)),1))</f>
        <v>1.2</v>
      </c>
      <c r="L13" s="263">
        <f>IF(P2_IndicatorData!L16="No data","x",ROUND(IF(P2_IndicatorData!L16&gt;L$51,0,IF(P2_IndicatorData!L16&lt;L$50,10,(L$51-P2_IndicatorData!L16)/(L$51-L$50)*10)),1))</f>
        <v>0.5</v>
      </c>
      <c r="M13" s="263">
        <f>IF(P2_IndicatorData!M16="No data","x",ROUND(IF(P2_IndicatorData!M16&gt;M$51,0,IF(P2_IndicatorData!M16&lt;M$50,10,(M$51-P2_IndicatorData!M16)/(M$51-M$50)*10)),1))</f>
        <v>6</v>
      </c>
      <c r="N13" s="263">
        <f>IF(P2_IndicatorData!O16="No data","x",ROUND(IF(P2_IndicatorData!O16&gt;N$51,10,IF(P2_IndicatorData!O16&lt;N$50,0,10-(N$51-P2_IndicatorData!O16)/(N$51-N$50)*10)),1))</f>
        <v>0</v>
      </c>
      <c r="O13" s="263">
        <f>IF(P2_IndicatorData!Q16="No data","x",ROUND(IF(P2_IndicatorData!Q16&gt;O$51,10,IF(P2_IndicatorData!Q16&lt;O$50,0,10-(O$51-P2_IndicatorData!Q16)/(O$51-O$50)*10)),1))</f>
        <v>2.9</v>
      </c>
      <c r="P13" s="263">
        <f>IF(P2_IndicatorData!S16="No data","x",ROUND(IF(P2_IndicatorData!S16&gt;P$51,10,IF(P2_IndicatorData!S16&lt;P$50,0,10-(P$51-P2_IndicatorData!S16)/(P$51-P$50)*10)),1))</f>
        <v>2.7</v>
      </c>
      <c r="Q13" s="263">
        <f>IF(P2_IndicatorData!T16="No data","x",ROUND(IF(P2_IndicatorData!T16&gt;Q$51,10,IF(P2_IndicatorData!T16&lt;Q$50,0,10-(Q$51-P2_IndicatorData!T16)/(Q$51-Q$50)*10)),1))</f>
        <v>0.5</v>
      </c>
      <c r="R13" s="263">
        <f>IF(P2_IndicatorData!U16="No data","x",ROUND(IF(P2_IndicatorData!U16&gt;R$51,10,IF(P2_IndicatorData!U16&lt;R$50,0,10-(R$51-P2_IndicatorData!U16)/(R$51-R$50)*10)),1))</f>
        <v>0.9</v>
      </c>
      <c r="S13" s="263">
        <f>IF(P2_IndicatorData!V16="No data","x",ROUND(IF(P2_IndicatorData!V16&gt;S$51,0,IF(P2_IndicatorData!V16&lt;S$50,10,(S$51-P2_IndicatorData!V16)/(S$51-S$50)*10)),1))</f>
        <v>4.3</v>
      </c>
      <c r="T13" s="263">
        <f>IF(P2_IndicatorData!W16="No data","x",ROUND(IF(P2_IndicatorData!W16&gt;T$51,10,IF(P2_IndicatorData!W16&lt;T$50,0,10-(T$51-P2_IndicatorData!W16)/(T$51-T$50)*10)),1))</f>
        <v>1.5</v>
      </c>
      <c r="U13" s="263">
        <f>IF(P2_IndicatorData!X16="No data","x",ROUND(IF(P2_IndicatorData!X16&gt;U$51,0,IF(P2_IndicatorData!X16&lt;U$50,10,(U$51-P2_IndicatorData!X16)/(U$51-U$50)*10)),1))</f>
        <v>5.4</v>
      </c>
      <c r="V13" s="263">
        <f>IF(P2_IndicatorData!Y16="No data","x",ROUND(IF(P2_IndicatorData!Y16&gt;V$51,10,IF(P2_IndicatorData!Y16&lt;V$50,0,10-(V$51-P2_IndicatorData!Y16)/(V$51-V$50)*10)),1))</f>
        <v>5.2</v>
      </c>
      <c r="W13" s="263">
        <f>IF(P2_IndicatorData!Z16="No data","x",ROUND(IF(P2_IndicatorData!Z16&gt;W$51,10,IF(P2_IndicatorData!Z16&lt;W$50,0,10-(W$51-P2_IndicatorData!Z16)/(W$51-W$50)*10)),1))</f>
        <v>4.5999999999999996</v>
      </c>
      <c r="X13" s="263">
        <f>IF(P2_IndicatorData!AA16="No data","x",ROUND(IF(P2_IndicatorData!AA16&gt;X$51,10,IF(P2_IndicatorData!AA16&lt;X$50,0,10-(X$51-P2_IndicatorData!AA16)/(X$51-X$50)*10)),1))</f>
        <v>0.1</v>
      </c>
      <c r="Y13" s="263">
        <f>IF(P2_IndicatorData!AB16="No data","x",ROUND(IF(P2_IndicatorData!AB16&gt;Y$51,0,IF(P2_IndicatorData!AB16&lt;Y$50,10,(Y$51-P2_IndicatorData!AB16)/(Y$51-Y$50)*10)),1))</f>
        <v>8.3000000000000007</v>
      </c>
      <c r="Z13" s="263">
        <f>IF(P2_IndicatorData!AC16="No data","x",ROUND(IF(P2_IndicatorData!AC16&gt;Z$51,0,IF(P2_IndicatorData!AC16&lt;Z$50,10,(Z$51-P2_IndicatorData!AC16)/(Z$51-Z$50)*10)),1))</f>
        <v>9.6</v>
      </c>
      <c r="AA13" s="263">
        <f>IF(P2_IndicatorData!AD16="No data","x",ROUND(IF(P2_IndicatorData!AD16&gt;AA$51,10,IF(P2_IndicatorData!AD16&lt;AA$50,0,10-(AA$51-P2_IndicatorData!AD16)/(AA$51-AA$50)*10)),1))</f>
        <v>5.9</v>
      </c>
      <c r="AB13" s="263">
        <f>IF(P2_IndicatorData!AE16="No data","x",ROUND(IF(P2_IndicatorData!AE16&gt;AB$51,0,IF(P2_IndicatorData!AE16&lt;AB$50,10,(AB$51-P2_IndicatorData!AE16)/(AB$51-AB$50)*10)),1))</f>
        <v>9.4</v>
      </c>
      <c r="AC13" s="263">
        <f>IF(P2_IndicatorData!AH16="No data","x",ROUND(IF(P2_IndicatorData!AH16&gt;AC$51,10,IF(P2_IndicatorData!AH16&lt;AC$50,0,10-(AC$51-P2_IndicatorData!AH16)/(AC$51-AC$50)*10)),1))</f>
        <v>3.8</v>
      </c>
      <c r="AD13" s="263">
        <f>IF(P2_IndicatorData!AI16="No data","x",ROUND(IF(P2_IndicatorData!AI16&gt;AD$51,0,IF(P2_IndicatorData!AI16&lt;AD$50,10,(AD$51-P2_IndicatorData!AI16)/(AD$51-AD$50)*10)),1))</f>
        <v>6.5</v>
      </c>
      <c r="AE13" s="264">
        <f t="shared" si="0"/>
        <v>4.0999999999999996</v>
      </c>
      <c r="AF13" s="265">
        <f t="shared" si="1"/>
        <v>6.2</v>
      </c>
      <c r="AG13" s="265">
        <f t="shared" si="2"/>
        <v>5.2</v>
      </c>
      <c r="AH13" s="265">
        <f t="shared" si="3"/>
        <v>3.1</v>
      </c>
      <c r="AI13" s="266">
        <f t="shared" si="4"/>
        <v>4.8</v>
      </c>
      <c r="AJ13" s="265">
        <f t="shared" si="5"/>
        <v>0.7</v>
      </c>
      <c r="AK13" s="265">
        <f t="shared" si="6"/>
        <v>3.3</v>
      </c>
      <c r="AL13" s="265">
        <f t="shared" si="7"/>
        <v>1.9</v>
      </c>
      <c r="AM13" s="266">
        <f t="shared" si="8"/>
        <v>2</v>
      </c>
      <c r="AN13" s="265">
        <f t="shared" si="9"/>
        <v>2.9</v>
      </c>
      <c r="AO13" s="265">
        <f t="shared" si="10"/>
        <v>6</v>
      </c>
      <c r="AP13" s="264">
        <f t="shared" si="11"/>
        <v>4.9000000000000004</v>
      </c>
      <c r="AQ13" s="265">
        <f t="shared" si="12"/>
        <v>5.2</v>
      </c>
      <c r="AR13" s="266">
        <f t="shared" si="13"/>
        <v>4.7</v>
      </c>
      <c r="AS13" s="265">
        <f t="shared" si="14"/>
        <v>7.7</v>
      </c>
      <c r="AT13" s="265">
        <f>IF(P2_IndicatorData!AG16="No data","x",ROUND(IF(P2_IndicatorData!AG16&gt;AT$51,10,IF(P2_IndicatorData!AG16&lt;AT$50,0,10-(AT$51-P2_IndicatorData!AG16)/(AT$51-AT$50)*10)),1))</f>
        <v>5.8</v>
      </c>
      <c r="AU13" s="265">
        <f>IF(P2_IndicatorData!AF16="No data",0.1,ROUND(IF(P2_IndicatorData!AF16&gt;AU$51,10,IF(P2_IndicatorData!AF16&lt;AU$50,0.1,10-(AU$51-P2_IndicatorData!AF16)/(AU$51-AU$50)*10)),1))</f>
        <v>0.1</v>
      </c>
      <c r="AV13" s="266">
        <f t="shared" si="15"/>
        <v>4.5</v>
      </c>
      <c r="AW13" s="266">
        <f t="shared" si="16"/>
        <v>5.2</v>
      </c>
      <c r="AX13" s="256">
        <f t="shared" si="17"/>
        <v>4.2</v>
      </c>
    </row>
    <row r="14" spans="1:50">
      <c r="A14" s="182" t="s">
        <v>86</v>
      </c>
      <c r="B14" s="182" t="s">
        <v>87</v>
      </c>
      <c r="C14" s="263">
        <f>IF(P2_IndicatorData!C17="No data","x",ROUND(IF(P2_IndicatorData!C17&gt;C$51,10,IF(P2_IndicatorData!C17&lt;C$50,0,10-(C$51-P2_IndicatorData!C17)/(C$51-C$50)*10)),1))</f>
        <v>5.6</v>
      </c>
      <c r="D14" s="263">
        <f>IF(P2_IndicatorData!D17="No data","x",ROUND(IF(P2_IndicatorData!D17&gt;D$51,0,IF(P2_IndicatorData!D17&lt;D$50,10,(D$51-P2_IndicatorData!D17)/(D$51-D$50)*10)),1))</f>
        <v>4.7</v>
      </c>
      <c r="E14" s="263">
        <f>IF(P2_IndicatorData!E17="No data","x",ROUND(IF(P2_IndicatorData!E17&gt;E$51,0,IF(P2_IndicatorData!E17&lt;E$50,10,(E$51-P2_IndicatorData!E17)/(E$51-E$50)*10)),1))</f>
        <v>10</v>
      </c>
      <c r="F14" s="263">
        <f>IF(P2_IndicatorData!F17="No data","x",ROUND(IF(P2_IndicatorData!F17&gt;F$51,0,IF(P2_IndicatorData!F17&lt;F$50,10,(F$51-P2_IndicatorData!F17)/(F$51-F$50)*10)),1))</f>
        <v>7.2</v>
      </c>
      <c r="G14" s="263">
        <f>IF(P2_IndicatorData!G17="No data","x",ROUND(IF(P2_IndicatorData!G17&gt;G$51,0,IF(P2_IndicatorData!G17&lt;G$50,10,(G$51-P2_IndicatorData!G17)/(G$51-G$50)*10)),1))</f>
        <v>3.1</v>
      </c>
      <c r="H14" s="263">
        <f>IF(P2_IndicatorData!H17="No data","x",ROUND(IF(P2_IndicatorData!H17&gt;H$51,10,IF(P2_IndicatorData!H17&lt;H$50,0,10-(H$51-P2_IndicatorData!H17)/(H$51-H$50)*10)),1))</f>
        <v>7.7</v>
      </c>
      <c r="I14" s="263">
        <f>IF(P2_IndicatorData!I17="No data","x",ROUND(IF(P2_IndicatorData!I17&gt;I$51,10,IF(P2_IndicatorData!I17&lt;I$50,0,10-(I$51-P2_IndicatorData!I17)/(I$51-I$50)*10)),1))</f>
        <v>7.5</v>
      </c>
      <c r="J14" s="263">
        <f>IF(P2_IndicatorData!J17="No data","x",ROUND(IF(P2_IndicatorData!J17&gt;J$51,10,IF(P2_IndicatorData!J17&lt;J$50,0,10-(J$51-P2_IndicatorData!J17)/(J$51-J$50)*10)),1))</f>
        <v>7.9</v>
      </c>
      <c r="K14" s="263">
        <f>IF(P2_IndicatorData!K17="No data","x",ROUND(IF(P2_IndicatorData!K17&gt;K$51,0,IF(P2_IndicatorData!K17&lt;K$50,10,(K$51-P2_IndicatorData!K17)/(K$51-K$50)*10)),1))</f>
        <v>2.2000000000000002</v>
      </c>
      <c r="L14" s="263">
        <f>IF(P2_IndicatorData!L17="No data","x",ROUND(IF(P2_IndicatorData!L17&gt;L$51,0,IF(P2_IndicatorData!L17&lt;L$50,10,(L$51-P2_IndicatorData!L17)/(L$51-L$50)*10)),1))</f>
        <v>0.2</v>
      </c>
      <c r="M14" s="263">
        <f>IF(P2_IndicatorData!M17="No data","x",ROUND(IF(P2_IndicatorData!M17&gt;M$51,0,IF(P2_IndicatorData!M17&lt;M$50,10,(M$51-P2_IndicatorData!M17)/(M$51-M$50)*10)),1))</f>
        <v>3.5</v>
      </c>
      <c r="N14" s="263">
        <f>IF(P2_IndicatorData!O17="No data","x",ROUND(IF(P2_IndicatorData!O17&gt;N$51,10,IF(P2_IndicatorData!O17&lt;N$50,0,10-(N$51-P2_IndicatorData!O17)/(N$51-N$50)*10)),1))</f>
        <v>0</v>
      </c>
      <c r="O14" s="263">
        <f>IF(P2_IndicatorData!Q17="No data","x",ROUND(IF(P2_IndicatorData!Q17&gt;O$51,10,IF(P2_IndicatorData!Q17&lt;O$50,0,10-(O$51-P2_IndicatorData!Q17)/(O$51-O$50)*10)),1))</f>
        <v>1.4</v>
      </c>
      <c r="P14" s="263">
        <f>IF(P2_IndicatorData!S17="No data","x",ROUND(IF(P2_IndicatorData!S17&gt;P$51,10,IF(P2_IndicatorData!S17&lt;P$50,0,10-(P$51-P2_IndicatorData!S17)/(P$51-P$50)*10)),1))</f>
        <v>1.9</v>
      </c>
      <c r="Q14" s="263">
        <f>IF(P2_IndicatorData!T17="No data","x",ROUND(IF(P2_IndicatorData!T17&gt;Q$51,10,IF(P2_IndicatorData!T17&lt;Q$50,0,10-(Q$51-P2_IndicatorData!T17)/(Q$51-Q$50)*10)),1))</f>
        <v>0.3</v>
      </c>
      <c r="R14" s="263">
        <f>IF(P2_IndicatorData!U17="No data","x",ROUND(IF(P2_IndicatorData!U17&gt;R$51,10,IF(P2_IndicatorData!U17&lt;R$50,0,10-(R$51-P2_IndicatorData!U17)/(R$51-R$50)*10)),1))</f>
        <v>0.8</v>
      </c>
      <c r="S14" s="309">
        <f>IF(P2_IndicatorData!V17="No data","x",ROUND(IF(P2_IndicatorData!V17&gt;S$51,0,IF(P2_IndicatorData!V17&lt;S$50,10,(S$51-P2_IndicatorData!V17)/(S$51-S$50)*10)),1))</f>
        <v>6.3</v>
      </c>
      <c r="T14" s="263">
        <f>IF(P2_IndicatorData!W17="No data","x",ROUND(IF(P2_IndicatorData!W17&gt;T$51,10,IF(P2_IndicatorData!W17&lt;T$50,0,10-(T$51-P2_IndicatorData!W17)/(T$51-T$50)*10)),1))</f>
        <v>2.4</v>
      </c>
      <c r="U14" s="263">
        <f>IF(P2_IndicatorData!X17="No data","x",ROUND(IF(P2_IndicatorData!X17&gt;U$51,0,IF(P2_IndicatorData!X17&lt;U$50,10,(U$51-P2_IndicatorData!X17)/(U$51-U$50)*10)),1))</f>
        <v>8.5</v>
      </c>
      <c r="V14" s="263">
        <f>IF(P2_IndicatorData!Y17="No data","x",ROUND(IF(P2_IndicatorData!Y17&gt;V$51,10,IF(P2_IndicatorData!Y17&lt;V$50,0,10-(V$51-P2_IndicatorData!Y17)/(V$51-V$50)*10)),1))</f>
        <v>0</v>
      </c>
      <c r="W14" s="263">
        <f>IF(P2_IndicatorData!Z17="No data","x",ROUND(IF(P2_IndicatorData!Z17&gt;W$51,10,IF(P2_IndicatorData!Z17&lt;W$50,0,10-(W$51-P2_IndicatorData!Z17)/(W$51-W$50)*10)),1))</f>
        <v>0</v>
      </c>
      <c r="X14" s="263">
        <f>IF(P2_IndicatorData!AA17="No data","x",ROUND(IF(P2_IndicatorData!AA17&gt;X$51,10,IF(P2_IndicatorData!AA17&lt;X$50,0,10-(X$51-P2_IndicatorData!AA17)/(X$51-X$50)*10)),1))</f>
        <v>0</v>
      </c>
      <c r="Y14" s="263">
        <f>IF(P2_IndicatorData!AB17="No data","x",ROUND(IF(P2_IndicatorData!AB17&gt;Y$51,0,IF(P2_IndicatorData!AB17&lt;Y$50,10,(Y$51-P2_IndicatorData!AB17)/(Y$51-Y$50)*10)),1))</f>
        <v>8.9</v>
      </c>
      <c r="Z14" s="263">
        <f>IF(P2_IndicatorData!AC17="No data","x",ROUND(IF(P2_IndicatorData!AC17&gt;Z$51,0,IF(P2_IndicatorData!AC17&lt;Z$50,10,(Z$51-P2_IndicatorData!AC17)/(Z$51-Z$50)*10)),1))</f>
        <v>8.5</v>
      </c>
      <c r="AA14" s="263">
        <f>IF(P2_IndicatorData!AD17="No data","x",ROUND(IF(P2_IndicatorData!AD17&gt;AA$51,10,IF(P2_IndicatorData!AD17&lt;AA$50,0,10-(AA$51-P2_IndicatorData!AD17)/(AA$51-AA$50)*10)),1))</f>
        <v>4.8</v>
      </c>
      <c r="AB14" s="263">
        <f>IF(P2_IndicatorData!AE17="No data","x",ROUND(IF(P2_IndicatorData!AE17&gt;AB$51,0,IF(P2_IndicatorData!AE17&lt;AB$50,10,(AB$51-P2_IndicatorData!AE17)/(AB$51-AB$50)*10)),1))</f>
        <v>6.9</v>
      </c>
      <c r="AC14" s="263">
        <f>IF(P2_IndicatorData!AH17="No data","x",ROUND(IF(P2_IndicatorData!AH17&gt;AC$51,10,IF(P2_IndicatorData!AH17&lt;AC$50,0,10-(AC$51-P2_IndicatorData!AH17)/(AC$51-AC$50)*10)),1))</f>
        <v>3.6</v>
      </c>
      <c r="AD14" s="263">
        <f>IF(P2_IndicatorData!AI17="No data","x",ROUND(IF(P2_IndicatorData!AI17&gt;AD$51,0,IF(P2_IndicatorData!AI17&lt;AD$50,10,(AD$51-P2_IndicatorData!AI17)/(AD$51-AD$50)*10)),1))</f>
        <v>9</v>
      </c>
      <c r="AE14" s="264">
        <f t="shared" si="0"/>
        <v>6.3</v>
      </c>
      <c r="AF14" s="265">
        <f t="shared" si="1"/>
        <v>6</v>
      </c>
      <c r="AG14" s="265">
        <f t="shared" si="2"/>
        <v>7.6</v>
      </c>
      <c r="AH14" s="265">
        <f t="shared" si="3"/>
        <v>5.0999999999999996</v>
      </c>
      <c r="AI14" s="266">
        <f t="shared" si="4"/>
        <v>6.2</v>
      </c>
      <c r="AJ14" s="265">
        <f t="shared" si="5"/>
        <v>0.6</v>
      </c>
      <c r="AK14" s="265">
        <f t="shared" si="6"/>
        <v>1.9</v>
      </c>
      <c r="AL14" s="265">
        <f t="shared" si="7"/>
        <v>1.1000000000000001</v>
      </c>
      <c r="AM14" s="266">
        <f t="shared" si="8"/>
        <v>1.2</v>
      </c>
      <c r="AN14" s="265">
        <f t="shared" si="9"/>
        <v>4.4000000000000004</v>
      </c>
      <c r="AO14" s="265">
        <f t="shared" si="10"/>
        <v>5.8</v>
      </c>
      <c r="AP14" s="264">
        <f t="shared" si="11"/>
        <v>0</v>
      </c>
      <c r="AQ14" s="265">
        <f t="shared" si="12"/>
        <v>4.3</v>
      </c>
      <c r="AR14" s="266">
        <f t="shared" si="13"/>
        <v>4.8</v>
      </c>
      <c r="AS14" s="265">
        <f t="shared" si="14"/>
        <v>5.9</v>
      </c>
      <c r="AT14" s="265">
        <f>IF(P2_IndicatorData!AG17="No data","x",ROUND(IF(P2_IndicatorData!AG17&gt;AT$51,10,IF(P2_IndicatorData!AG17&lt;AT$50,0,10-(AT$51-P2_IndicatorData!AG17)/(AT$51-AT$50)*10)),1))</f>
        <v>4.8</v>
      </c>
      <c r="AU14" s="265">
        <f>IF(P2_IndicatorData!AF17="No data",0.1,ROUND(IF(P2_IndicatorData!AF17&gt;AU$51,10,IF(P2_IndicatorData!AF17&lt;AU$50,0.1,10-(AU$51-P2_IndicatorData!AF17)/(AU$51-AU$50)*10)),1))</f>
        <v>0.1</v>
      </c>
      <c r="AV14" s="266">
        <f t="shared" si="15"/>
        <v>3.6</v>
      </c>
      <c r="AW14" s="266">
        <f t="shared" si="16"/>
        <v>6.3</v>
      </c>
      <c r="AX14" s="256">
        <f t="shared" si="17"/>
        <v>4.4000000000000004</v>
      </c>
    </row>
    <row r="15" spans="1:50">
      <c r="A15" s="182" t="s">
        <v>88</v>
      </c>
      <c r="B15" s="182" t="s">
        <v>89</v>
      </c>
      <c r="C15" s="263">
        <f>IF(P2_IndicatorData!C18="No data","x",ROUND(IF(P2_IndicatorData!C18&gt;C$51,10,IF(P2_IndicatorData!C18&lt;C$50,0,10-(C$51-P2_IndicatorData!C18)/(C$51-C$50)*10)),1))</f>
        <v>7.3</v>
      </c>
      <c r="D15" s="263">
        <f>IF(P2_IndicatorData!D18="No data","x",ROUND(IF(P2_IndicatorData!D18&gt;D$51,0,IF(P2_IndicatorData!D18&lt;D$50,10,(D$51-P2_IndicatorData!D18)/(D$51-D$50)*10)),1))</f>
        <v>5.5</v>
      </c>
      <c r="E15" s="263">
        <f>IF(P2_IndicatorData!E18="No data","x",ROUND(IF(P2_IndicatorData!E18&gt;E$51,0,IF(P2_IndicatorData!E18&lt;E$50,10,(E$51-P2_IndicatorData!E18)/(E$51-E$50)*10)),1))</f>
        <v>7.8</v>
      </c>
      <c r="F15" s="263">
        <f>IF(P2_IndicatorData!F18="No data","x",ROUND(IF(P2_IndicatorData!F18&gt;F$51,0,IF(P2_IndicatorData!F18&lt;F$50,10,(F$51-P2_IndicatorData!F18)/(F$51-F$50)*10)),1))</f>
        <v>4.0999999999999996</v>
      </c>
      <c r="G15" s="263">
        <f>IF(P2_IndicatorData!G18="No data","x",ROUND(IF(P2_IndicatorData!G18&gt;G$51,0,IF(P2_IndicatorData!G18&lt;G$50,10,(G$51-P2_IndicatorData!G18)/(G$51-G$50)*10)),1))</f>
        <v>2.1</v>
      </c>
      <c r="H15" s="263">
        <f>IF(P2_IndicatorData!H18="No data","x",ROUND(IF(P2_IndicatorData!H18&gt;H$51,10,IF(P2_IndicatorData!H18&lt;H$50,0,10-(H$51-P2_IndicatorData!H18)/(H$51-H$50)*10)),1))</f>
        <v>6.1</v>
      </c>
      <c r="I15" s="263">
        <f>IF(P2_IndicatorData!I18="No data","x",ROUND(IF(P2_IndicatorData!I18&gt;I$51,10,IF(P2_IndicatorData!I18&lt;I$50,0,10-(I$51-P2_IndicatorData!I18)/(I$51-I$50)*10)),1))</f>
        <v>4.2</v>
      </c>
      <c r="J15" s="263">
        <f>IF(P2_IndicatorData!J18="No data","x",ROUND(IF(P2_IndicatorData!J18&gt;J$51,10,IF(P2_IndicatorData!J18&lt;J$50,0,10-(J$51-P2_IndicatorData!J18)/(J$51-J$50)*10)),1))</f>
        <v>2.6</v>
      </c>
      <c r="K15" s="263">
        <f>IF(P2_IndicatorData!K18="No data","x",ROUND(IF(P2_IndicatorData!K18&gt;K$51,0,IF(P2_IndicatorData!K18&lt;K$50,10,(K$51-P2_IndicatorData!K18)/(K$51-K$50)*10)),1))</f>
        <v>0.5</v>
      </c>
      <c r="L15" s="263">
        <f>IF(P2_IndicatorData!L18="No data","x",ROUND(IF(P2_IndicatorData!L18&gt;L$51,0,IF(P2_IndicatorData!L18&lt;L$50,10,(L$51-P2_IndicatorData!L18)/(L$51-L$50)*10)),1))</f>
        <v>4.5999999999999996</v>
      </c>
      <c r="M15" s="263">
        <f>IF(P2_IndicatorData!M18="No data","x",ROUND(IF(P2_IndicatorData!M18&gt;M$51,0,IF(P2_IndicatorData!M18&lt;M$50,10,(M$51-P2_IndicatorData!M18)/(M$51-M$50)*10)),1))</f>
        <v>5.0999999999999996</v>
      </c>
      <c r="N15" s="263">
        <f>IF(P2_IndicatorData!O18="No data","x",ROUND(IF(P2_IndicatorData!O18&gt;N$51,10,IF(P2_IndicatorData!O18&lt;N$50,0,10-(N$51-P2_IndicatorData!O18)/(N$51-N$50)*10)),1))</f>
        <v>0</v>
      </c>
      <c r="O15" s="263">
        <f>IF(P2_IndicatorData!Q18="No data","x",ROUND(IF(P2_IndicatorData!Q18&gt;O$51,10,IF(P2_IndicatorData!Q18&lt;O$50,0,10-(O$51-P2_IndicatorData!Q18)/(O$51-O$50)*10)),1))</f>
        <v>0</v>
      </c>
      <c r="P15" s="263">
        <f>IF(P2_IndicatorData!S18="No data","x",ROUND(IF(P2_IndicatorData!S18&gt;P$51,10,IF(P2_IndicatorData!S18&lt;P$50,0,10-(P$51-P2_IndicatorData!S18)/(P$51-P$50)*10)),1))</f>
        <v>7.6</v>
      </c>
      <c r="Q15" s="263">
        <f>IF(P2_IndicatorData!T18="No data","x",ROUND(IF(P2_IndicatorData!T18&gt;Q$51,10,IF(P2_IndicatorData!T18&lt;Q$50,0,10-(Q$51-P2_IndicatorData!T18)/(Q$51-Q$50)*10)),1))</f>
        <v>0.2</v>
      </c>
      <c r="R15" s="263">
        <f>IF(P2_IndicatorData!U18="No data","x",ROUND(IF(P2_IndicatorData!U18&gt;R$51,10,IF(P2_IndicatorData!U18&lt;R$50,0,10-(R$51-P2_IndicatorData!U18)/(R$51-R$50)*10)),1))</f>
        <v>0.6</v>
      </c>
      <c r="S15" s="263">
        <f>IF(P2_IndicatorData!V18="No data","x",ROUND(IF(P2_IndicatorData!V18&gt;S$51,0,IF(P2_IndicatorData!V18&lt;S$50,10,(S$51-P2_IndicatorData!V18)/(S$51-S$50)*10)),1))</f>
        <v>1</v>
      </c>
      <c r="T15" s="263">
        <f>IF(P2_IndicatorData!W18="No data","x",ROUND(IF(P2_IndicatorData!W18&gt;T$51,10,IF(P2_IndicatorData!W18&lt;T$50,0,10-(T$51-P2_IndicatorData!W18)/(T$51-T$50)*10)),1))</f>
        <v>0.3</v>
      </c>
      <c r="U15" s="263">
        <f>IF(P2_IndicatorData!X18="No data","x",ROUND(IF(P2_IndicatorData!X18&gt;U$51,0,IF(P2_IndicatorData!X18&lt;U$50,10,(U$51-P2_IndicatorData!X18)/(U$51-U$50)*10)),1))</f>
        <v>2.8</v>
      </c>
      <c r="V15" s="263">
        <f>IF(P2_IndicatorData!Y18="No data","x",ROUND(IF(P2_IndicatorData!Y18&gt;V$51,10,IF(P2_IndicatorData!Y18&lt;V$50,0,10-(V$51-P2_IndicatorData!Y18)/(V$51-V$50)*10)),1))</f>
        <v>0</v>
      </c>
      <c r="W15" s="263">
        <f>IF(P2_IndicatorData!Z18="No data","x",ROUND(IF(P2_IndicatorData!Z18&gt;W$51,10,IF(P2_IndicatorData!Z18&lt;W$50,0,10-(W$51-P2_IndicatorData!Z18)/(W$51-W$50)*10)),1))</f>
        <v>0</v>
      </c>
      <c r="X15" s="263">
        <f>IF(P2_IndicatorData!AA18="No data","x",ROUND(IF(P2_IndicatorData!AA18&gt;X$51,10,IF(P2_IndicatorData!AA18&lt;X$50,0,10-(X$51-P2_IndicatorData!AA18)/(X$51-X$50)*10)),1))</f>
        <v>0</v>
      </c>
      <c r="Y15" s="263">
        <f>IF(P2_IndicatorData!AB18="No data","x",ROUND(IF(P2_IndicatorData!AB18&gt;Y$51,0,IF(P2_IndicatorData!AB18&lt;Y$50,10,(Y$51-P2_IndicatorData!AB18)/(Y$51-Y$50)*10)),1))</f>
        <v>6.5</v>
      </c>
      <c r="Z15" s="263">
        <f>IF(P2_IndicatorData!AC18="No data","x",ROUND(IF(P2_IndicatorData!AC18&gt;Z$51,0,IF(P2_IndicatorData!AC18&lt;Z$50,10,(Z$51-P2_IndicatorData!AC18)/(Z$51-Z$50)*10)),1))</f>
        <v>5.2</v>
      </c>
      <c r="AA15" s="263">
        <f>IF(P2_IndicatorData!AD18="No data","x",ROUND(IF(P2_IndicatorData!AD18&gt;AA$51,10,IF(P2_IndicatorData!AD18&lt;AA$50,0,10-(AA$51-P2_IndicatorData!AD18)/(AA$51-AA$50)*10)),1))</f>
        <v>4.4000000000000004</v>
      </c>
      <c r="AB15" s="263">
        <f>IF(P2_IndicatorData!AE18="No data","x",ROUND(IF(P2_IndicatorData!AE18&gt;AB$51,0,IF(P2_IndicatorData!AE18&lt;AB$50,10,(AB$51-P2_IndicatorData!AE18)/(AB$51-AB$50)*10)),1))</f>
        <v>1</v>
      </c>
      <c r="AC15" s="263">
        <f>IF(P2_IndicatorData!AH18="No data","x",ROUND(IF(P2_IndicatorData!AH18&gt;AC$51,10,IF(P2_IndicatorData!AH18&lt;AC$50,0,10-(AC$51-P2_IndicatorData!AH18)/(AC$51-AC$50)*10)),1))</f>
        <v>3</v>
      </c>
      <c r="AD15" s="263">
        <f>IF(P2_IndicatorData!AI18="No data","x",ROUND(IF(P2_IndicatorData!AI18&gt;AD$51,0,IF(P2_IndicatorData!AI18&lt;AD$50,10,(AD$51-P2_IndicatorData!AI18)/(AD$51-AD$50)*10)),1))</f>
        <v>1.8</v>
      </c>
      <c r="AE15" s="264">
        <f t="shared" si="0"/>
        <v>4.9000000000000004</v>
      </c>
      <c r="AF15" s="265">
        <f t="shared" si="1"/>
        <v>6.1</v>
      </c>
      <c r="AG15" s="265">
        <f t="shared" si="2"/>
        <v>5.2</v>
      </c>
      <c r="AH15" s="265">
        <f t="shared" si="3"/>
        <v>1.6</v>
      </c>
      <c r="AI15" s="266">
        <f t="shared" si="4"/>
        <v>4.3</v>
      </c>
      <c r="AJ15" s="265">
        <f t="shared" si="5"/>
        <v>0.4</v>
      </c>
      <c r="AK15" s="265">
        <f t="shared" si="6"/>
        <v>4.9000000000000004</v>
      </c>
      <c r="AL15" s="265">
        <f t="shared" si="7"/>
        <v>2.5</v>
      </c>
      <c r="AM15" s="266">
        <f t="shared" si="8"/>
        <v>2.6</v>
      </c>
      <c r="AN15" s="265">
        <f t="shared" si="9"/>
        <v>0.7</v>
      </c>
      <c r="AO15" s="265">
        <f t="shared" si="10"/>
        <v>3.9</v>
      </c>
      <c r="AP15" s="264">
        <f t="shared" si="11"/>
        <v>0</v>
      </c>
      <c r="AQ15" s="265">
        <f t="shared" si="12"/>
        <v>1.4</v>
      </c>
      <c r="AR15" s="266">
        <f t="shared" si="13"/>
        <v>2</v>
      </c>
      <c r="AS15" s="265">
        <f t="shared" si="14"/>
        <v>2.7</v>
      </c>
      <c r="AT15" s="265">
        <f>IF(P2_IndicatorData!AG18="No data","x",ROUND(IF(P2_IndicatorData!AG18&gt;AT$51,10,IF(P2_IndicatorData!AG18&lt;AT$50,0,10-(AT$51-P2_IndicatorData!AG18)/(AT$51-AT$50)*10)),1))</f>
        <v>2</v>
      </c>
      <c r="AU15" s="265">
        <f>IF(P2_IndicatorData!AF18="No data",0.1,ROUND(IF(P2_IndicatorData!AF18&gt;AU$51,10,IF(P2_IndicatorData!AF18&lt;AU$50,0.1,10-(AU$51-P2_IndicatorData!AF18)/(AU$51-AU$50)*10)),1))</f>
        <v>0.1</v>
      </c>
      <c r="AV15" s="266">
        <f t="shared" si="15"/>
        <v>1.6</v>
      </c>
      <c r="AW15" s="266">
        <f t="shared" si="16"/>
        <v>2.4</v>
      </c>
      <c r="AX15" s="256">
        <f t="shared" si="17"/>
        <v>2.6</v>
      </c>
    </row>
    <row r="16" spans="1:50">
      <c r="A16" s="182" t="s">
        <v>90</v>
      </c>
      <c r="B16" s="182" t="s">
        <v>91</v>
      </c>
      <c r="C16" s="263">
        <f>IF(P2_IndicatorData!C19="No data","x",ROUND(IF(P2_IndicatorData!C19&gt;C$51,10,IF(P2_IndicatorData!C19&lt;C$50,0,10-(C$51-P2_IndicatorData!C19)/(C$51-C$50)*10)),1))</f>
        <v>7.3</v>
      </c>
      <c r="D16" s="263">
        <f>IF(P2_IndicatorData!D19="No data","x",ROUND(IF(P2_IndicatorData!D19&gt;D$51,0,IF(P2_IndicatorData!D19&lt;D$50,10,(D$51-P2_IndicatorData!D19)/(D$51-D$50)*10)),1))</f>
        <v>4.2</v>
      </c>
      <c r="E16" s="263">
        <f>IF(P2_IndicatorData!E19="No data","x",ROUND(IF(P2_IndicatorData!E19&gt;E$51,0,IF(P2_IndicatorData!E19&lt;E$50,10,(E$51-P2_IndicatorData!E19)/(E$51-E$50)*10)),1))</f>
        <v>8.6</v>
      </c>
      <c r="F16" s="263">
        <f>IF(P2_IndicatorData!F19="No data","x",ROUND(IF(P2_IndicatorData!F19&gt;F$51,0,IF(P2_IndicatorData!F19&lt;F$50,10,(F$51-P2_IndicatorData!F19)/(F$51-F$50)*10)),1))</f>
        <v>9.1</v>
      </c>
      <c r="G16" s="263">
        <f>IF(P2_IndicatorData!G19="No data","x",ROUND(IF(P2_IndicatorData!G19&gt;G$51,0,IF(P2_IndicatorData!G19&lt;G$50,10,(G$51-P2_IndicatorData!G19)/(G$51-G$50)*10)),1))</f>
        <v>4.7</v>
      </c>
      <c r="H16" s="263">
        <f>IF(P2_IndicatorData!H19="No data","x",ROUND(IF(P2_IndicatorData!H19&gt;H$51,10,IF(P2_IndicatorData!H19&lt;H$50,0,10-(H$51-P2_IndicatorData!H19)/(H$51-H$50)*10)),1))</f>
        <v>10</v>
      </c>
      <c r="I16" s="263">
        <f>IF(P2_IndicatorData!I19="No data","x",ROUND(IF(P2_IndicatorData!I19&gt;I$51,10,IF(P2_IndicatorData!I19&lt;I$50,0,10-(I$51-P2_IndicatorData!I19)/(I$51-I$50)*10)),1))</f>
        <v>6.6</v>
      </c>
      <c r="J16" s="263">
        <f>IF(P2_IndicatorData!J19="No data","x",ROUND(IF(P2_IndicatorData!J19&gt;J$51,10,IF(P2_IndicatorData!J19&lt;J$50,0,10-(J$51-P2_IndicatorData!J19)/(J$51-J$50)*10)),1))</f>
        <v>7.9</v>
      </c>
      <c r="K16" s="263">
        <f>IF(P2_IndicatorData!K19="No data","x",ROUND(IF(P2_IndicatorData!K19&gt;K$51,0,IF(P2_IndicatorData!K19&lt;K$50,10,(K$51-P2_IndicatorData!K19)/(K$51-K$50)*10)),1))</f>
        <v>4.4000000000000004</v>
      </c>
      <c r="L16" s="263">
        <f>IF(P2_IndicatorData!L19="No data","x",ROUND(IF(P2_IndicatorData!L19&gt;L$51,0,IF(P2_IndicatorData!L19&lt;L$50,10,(L$51-P2_IndicatorData!L19)/(L$51-L$50)*10)),1))</f>
        <v>3.5</v>
      </c>
      <c r="M16" s="263">
        <f>IF(P2_IndicatorData!M19="No data","x",ROUND(IF(P2_IndicatorData!M19&gt;M$51,0,IF(P2_IndicatorData!M19&lt;M$50,10,(M$51-P2_IndicatorData!M19)/(M$51-M$50)*10)),1))</f>
        <v>9.9</v>
      </c>
      <c r="N16" s="263">
        <f>IF(P2_IndicatorData!O19="No data","x",ROUND(IF(P2_IndicatorData!O19&gt;N$51,10,IF(P2_IndicatorData!O19&lt;N$50,0,10-(N$51-P2_IndicatorData!O19)/(N$51-N$50)*10)),1))</f>
        <v>0</v>
      </c>
      <c r="O16" s="263">
        <f>IF(P2_IndicatorData!Q19="No data","x",ROUND(IF(P2_IndicatorData!Q19&gt;O$51,10,IF(P2_IndicatorData!Q19&lt;O$50,0,10-(O$51-P2_IndicatorData!Q19)/(O$51-O$50)*10)),1))</f>
        <v>0</v>
      </c>
      <c r="P16" s="263">
        <f>IF(P2_IndicatorData!S19="No data","x",ROUND(IF(P2_IndicatorData!S19&gt;P$51,10,IF(P2_IndicatorData!S19&lt;P$50,0,10-(P$51-P2_IndicatorData!S19)/(P$51-P$50)*10)),1))</f>
        <v>2.4</v>
      </c>
      <c r="Q16" s="263">
        <f>IF(P2_IndicatorData!T19="No data","x",ROUND(IF(P2_IndicatorData!T19&gt;Q$51,10,IF(P2_IndicatorData!T19&lt;Q$50,0,10-(Q$51-P2_IndicatorData!T19)/(Q$51-Q$50)*10)),1))</f>
        <v>1</v>
      </c>
      <c r="R16" s="263">
        <f>IF(P2_IndicatorData!U19="No data","x",ROUND(IF(P2_IndicatorData!U19&gt;R$51,10,IF(P2_IndicatorData!U19&lt;R$50,0,10-(R$51-P2_IndicatorData!U19)/(R$51-R$50)*10)),1))</f>
        <v>1.1000000000000001</v>
      </c>
      <c r="S16" s="263">
        <f>IF(P2_IndicatorData!V19="No data","x",ROUND(IF(P2_IndicatorData!V19&gt;S$51,0,IF(P2_IndicatorData!V19&lt;S$50,10,(S$51-P2_IndicatorData!V19)/(S$51-S$50)*10)),1))</f>
        <v>5.6</v>
      </c>
      <c r="T16" s="263">
        <f>IF(P2_IndicatorData!W19="No data","x",ROUND(IF(P2_IndicatorData!W19&gt;T$51,10,IF(P2_IndicatorData!W19&lt;T$50,0,10-(T$51-P2_IndicatorData!W19)/(T$51-T$50)*10)),1))</f>
        <v>2.2999999999999998</v>
      </c>
      <c r="U16" s="263">
        <f>IF(P2_IndicatorData!X19="No data","x",ROUND(IF(P2_IndicatorData!X19&gt;U$51,0,IF(P2_IndicatorData!X19&lt;U$50,10,(U$51-P2_IndicatorData!X19)/(U$51-U$50)*10)),1))</f>
        <v>6.2</v>
      </c>
      <c r="V16" s="263">
        <f>IF(P2_IndicatorData!Y19="No data","x",ROUND(IF(P2_IndicatorData!Y19&gt;V$51,10,IF(P2_IndicatorData!Y19&lt;V$50,0,10-(V$51-P2_IndicatorData!Y19)/(V$51-V$50)*10)),1))</f>
        <v>10</v>
      </c>
      <c r="W16" s="263">
        <f>IF(P2_IndicatorData!Z19="No data","x",ROUND(IF(P2_IndicatorData!Z19&gt;W$51,10,IF(P2_IndicatorData!Z19&lt;W$50,0,10-(W$51-P2_IndicatorData!Z19)/(W$51-W$50)*10)),1))</f>
        <v>10</v>
      </c>
      <c r="X16" s="263">
        <f>IF(P2_IndicatorData!AA19="No data","x",ROUND(IF(P2_IndicatorData!AA19&gt;X$51,10,IF(P2_IndicatorData!AA19&lt;X$50,0,10-(X$51-P2_IndicatorData!AA19)/(X$51-X$50)*10)),1))</f>
        <v>5.3</v>
      </c>
      <c r="Y16" s="263">
        <f>IF(P2_IndicatorData!AB19="No data","x",ROUND(IF(P2_IndicatorData!AB19&gt;Y$51,0,IF(P2_IndicatorData!AB19&lt;Y$50,10,(Y$51-P2_IndicatorData!AB19)/(Y$51-Y$50)*10)),1))</f>
        <v>8.8000000000000007</v>
      </c>
      <c r="Z16" s="263">
        <f>IF(P2_IndicatorData!AC19="No data","x",ROUND(IF(P2_IndicatorData!AC19&gt;Z$51,0,IF(P2_IndicatorData!AC19&lt;Z$50,10,(Z$51-P2_IndicatorData!AC19)/(Z$51-Z$50)*10)),1))</f>
        <v>8.4</v>
      </c>
      <c r="AA16" s="263">
        <f>IF(P2_IndicatorData!AD19="No data","x",ROUND(IF(P2_IndicatorData!AD19&gt;AA$51,10,IF(P2_IndicatorData!AD19&lt;AA$50,0,10-(AA$51-P2_IndicatorData!AD19)/(AA$51-AA$50)*10)),1))</f>
        <v>8.1999999999999993</v>
      </c>
      <c r="AB16" s="263">
        <f>IF(P2_IndicatorData!AE19="No data","x",ROUND(IF(P2_IndicatorData!AE19&gt;AB$51,0,IF(P2_IndicatorData!AE19&lt;AB$50,10,(AB$51-P2_IndicatorData!AE19)/(AB$51-AB$50)*10)),1))</f>
        <v>7.7</v>
      </c>
      <c r="AC16" s="263">
        <f>IF(P2_IndicatorData!AH19="No data","x",ROUND(IF(P2_IndicatorData!AH19&gt;AC$51,10,IF(P2_IndicatorData!AH19&lt;AC$50,0,10-(AC$51-P2_IndicatorData!AH19)/(AC$51-AC$50)*10)),1))</f>
        <v>3.1</v>
      </c>
      <c r="AD16" s="263">
        <f>IF(P2_IndicatorData!AI19="No data","x",ROUND(IF(P2_IndicatorData!AI19&gt;AD$51,0,IF(P2_IndicatorData!AI19&lt;AD$50,10,(AD$51-P2_IndicatorData!AI19)/(AD$51-AD$50)*10)),1))</f>
        <v>4.7</v>
      </c>
      <c r="AE16" s="264">
        <f t="shared" si="0"/>
        <v>6.7</v>
      </c>
      <c r="AF16" s="265">
        <f t="shared" si="1"/>
        <v>7</v>
      </c>
      <c r="AG16" s="265">
        <f t="shared" si="2"/>
        <v>8.3000000000000007</v>
      </c>
      <c r="AH16" s="265">
        <f t="shared" si="3"/>
        <v>6.2</v>
      </c>
      <c r="AI16" s="266">
        <f t="shared" si="4"/>
        <v>7.2</v>
      </c>
      <c r="AJ16" s="265">
        <f t="shared" si="5"/>
        <v>1.1000000000000001</v>
      </c>
      <c r="AK16" s="265">
        <f t="shared" si="6"/>
        <v>6.7</v>
      </c>
      <c r="AL16" s="265">
        <f t="shared" si="7"/>
        <v>0.8</v>
      </c>
      <c r="AM16" s="266">
        <f t="shared" si="8"/>
        <v>2.9</v>
      </c>
      <c r="AN16" s="265">
        <f t="shared" si="9"/>
        <v>4</v>
      </c>
      <c r="AO16" s="265">
        <f t="shared" si="10"/>
        <v>7.5</v>
      </c>
      <c r="AP16" s="264">
        <f t="shared" si="11"/>
        <v>10</v>
      </c>
      <c r="AQ16" s="265">
        <f t="shared" si="12"/>
        <v>8.1</v>
      </c>
      <c r="AR16" s="266">
        <f t="shared" si="13"/>
        <v>6.5</v>
      </c>
      <c r="AS16" s="265">
        <f t="shared" si="14"/>
        <v>8</v>
      </c>
      <c r="AT16" s="265">
        <f>IF(P2_IndicatorData!AG19="No data","x",ROUND(IF(P2_IndicatorData!AG19&gt;AT$51,10,IF(P2_IndicatorData!AG19&lt;AT$50,0,10-(AT$51-P2_IndicatorData!AG19)/(AT$51-AT$50)*10)),1))</f>
        <v>7.8</v>
      </c>
      <c r="AU16" s="265">
        <f>IF(P2_IndicatorData!AF19="No data",0.1,ROUND(IF(P2_IndicatorData!AF19&gt;AU$51,10,IF(P2_IndicatorData!AF19&lt;AU$50,0.1,10-(AU$51-P2_IndicatorData!AF19)/(AU$51-AU$50)*10)),1))</f>
        <v>1.3</v>
      </c>
      <c r="AV16" s="266">
        <f t="shared" si="15"/>
        <v>5.7</v>
      </c>
      <c r="AW16" s="266">
        <f t="shared" si="16"/>
        <v>3.9</v>
      </c>
      <c r="AX16" s="256">
        <f t="shared" si="17"/>
        <v>5.2</v>
      </c>
    </row>
    <row r="17" spans="1:50">
      <c r="A17" s="182" t="s">
        <v>92</v>
      </c>
      <c r="B17" s="182" t="s">
        <v>93</v>
      </c>
      <c r="C17" s="263">
        <f>IF(P2_IndicatorData!C20="No data","x",ROUND(IF(P2_IndicatorData!C20&gt;C$51,10,IF(P2_IndicatorData!C20&lt;C$50,0,10-(C$51-P2_IndicatorData!C20)/(C$51-C$50)*10)),1))</f>
        <v>10</v>
      </c>
      <c r="D17" s="263">
        <f>IF(P2_IndicatorData!D20="No data","x",ROUND(IF(P2_IndicatorData!D20&gt;D$51,0,IF(P2_IndicatorData!D20&lt;D$50,10,(D$51-P2_IndicatorData!D20)/(D$51-D$50)*10)),1))</f>
        <v>5.3</v>
      </c>
      <c r="E17" s="263">
        <f>IF(P2_IndicatorData!E20="No data","x",ROUND(IF(P2_IndicatorData!E20&gt;E$51,0,IF(P2_IndicatorData!E20&lt;E$50,10,(E$51-P2_IndicatorData!E20)/(E$51-E$50)*10)),1))</f>
        <v>7.3</v>
      </c>
      <c r="F17" s="263">
        <f>IF(P2_IndicatorData!F20="No data","x",ROUND(IF(P2_IndicatorData!F20&gt;F$51,0,IF(P2_IndicatorData!F20&lt;F$50,10,(F$51-P2_IndicatorData!F20)/(F$51-F$50)*10)),1))</f>
        <v>2.6</v>
      </c>
      <c r="G17" s="263">
        <f>IF(P2_IndicatorData!G20="No data","x",ROUND(IF(P2_IndicatorData!G20&gt;G$51,0,IF(P2_IndicatorData!G20&lt;G$50,10,(G$51-P2_IndicatorData!G20)/(G$51-G$50)*10)),1))</f>
        <v>3.5</v>
      </c>
      <c r="H17" s="263">
        <f>IF(P2_IndicatorData!H20="No data","x",ROUND(IF(P2_IndicatorData!H20&gt;H$51,10,IF(P2_IndicatorData!H20&lt;H$50,0,10-(H$51-P2_IndicatorData!H20)/(H$51-H$50)*10)),1))</f>
        <v>4.5</v>
      </c>
      <c r="I17" s="263">
        <f>IF(P2_IndicatorData!I20="No data","x",ROUND(IF(P2_IndicatorData!I20&gt;I$51,10,IF(P2_IndicatorData!I20&lt;I$50,0,10-(I$51-P2_IndicatorData!I20)/(I$51-I$50)*10)),1))</f>
        <v>9.3000000000000007</v>
      </c>
      <c r="J17" s="263">
        <f>IF(P2_IndicatorData!J20="No data","x",ROUND(IF(P2_IndicatorData!J20&gt;J$51,10,IF(P2_IndicatorData!J20&lt;J$50,0,10-(J$51-P2_IndicatorData!J20)/(J$51-J$50)*10)),1))</f>
        <v>4.2</v>
      </c>
      <c r="K17" s="263">
        <f>IF(P2_IndicatorData!K20="No data","x",ROUND(IF(P2_IndicatorData!K20&gt;K$51,0,IF(P2_IndicatorData!K20&lt;K$50,10,(K$51-P2_IndicatorData!K20)/(K$51-K$50)*10)),1))</f>
        <v>0.8</v>
      </c>
      <c r="L17" s="263">
        <f>IF(P2_IndicatorData!L20="No data","x",ROUND(IF(P2_IndicatorData!L20&gt;L$51,0,IF(P2_IndicatorData!L20&lt;L$50,10,(L$51-P2_IndicatorData!L20)/(L$51-L$50)*10)),1))</f>
        <v>1.7</v>
      </c>
      <c r="M17" s="263">
        <f>IF(P2_IndicatorData!M20="No data","x",ROUND(IF(P2_IndicatorData!M20&gt;M$51,0,IF(P2_IndicatorData!M20&lt;M$50,10,(M$51-P2_IndicatorData!M20)/(M$51-M$50)*10)),1))</f>
        <v>2.7</v>
      </c>
      <c r="N17" s="263">
        <f>IF(P2_IndicatorData!O20="No data","x",ROUND(IF(P2_IndicatorData!O20&gt;N$51,10,IF(P2_IndicatorData!O20&lt;N$50,0,10-(N$51-P2_IndicatorData!O20)/(N$51-N$50)*10)),1))</f>
        <v>4.3</v>
      </c>
      <c r="O17" s="263">
        <f>IF(P2_IndicatorData!Q20="No data","x",ROUND(IF(P2_IndicatorData!Q20&gt;O$51,10,IF(P2_IndicatorData!Q20&lt;O$50,0,10-(O$51-P2_IndicatorData!Q20)/(O$51-O$50)*10)),1))</f>
        <v>0</v>
      </c>
      <c r="P17" s="263">
        <f>IF(P2_IndicatorData!S20="No data","x",ROUND(IF(P2_IndicatorData!S20&gt;P$51,10,IF(P2_IndicatorData!S20&lt;P$50,0,10-(P$51-P2_IndicatorData!S20)/(P$51-P$50)*10)),1))</f>
        <v>6.5</v>
      </c>
      <c r="Q17" s="263">
        <f>IF(P2_IndicatorData!T20="No data","x",ROUND(IF(P2_IndicatorData!T20&gt;Q$51,10,IF(P2_IndicatorData!T20&lt;Q$50,0,10-(Q$51-P2_IndicatorData!T20)/(Q$51-Q$50)*10)),1))</f>
        <v>0.2</v>
      </c>
      <c r="R17" s="263">
        <f>IF(P2_IndicatorData!U20="No data","x",ROUND(IF(P2_IndicatorData!U20&gt;R$51,10,IF(P2_IndicatorData!U20&lt;R$50,0,10-(R$51-P2_IndicatorData!U20)/(R$51-R$50)*10)),1))</f>
        <v>0.7</v>
      </c>
      <c r="S17" s="263">
        <f>IF(P2_IndicatorData!V20="No data","x",ROUND(IF(P2_IndicatorData!V20&gt;S$51,0,IF(P2_IndicatorData!V20&lt;S$50,10,(S$51-P2_IndicatorData!V20)/(S$51-S$50)*10)),1))</f>
        <v>4</v>
      </c>
      <c r="T17" s="263">
        <f>IF(P2_IndicatorData!W20="No data","x",ROUND(IF(P2_IndicatorData!W20&gt;T$51,10,IF(P2_IndicatorData!W20&lt;T$50,0,10-(T$51-P2_IndicatorData!W20)/(T$51-T$50)*10)),1))</f>
        <v>1.3</v>
      </c>
      <c r="U17" s="263">
        <f>IF(P2_IndicatorData!X20="No data","x",ROUND(IF(P2_IndicatorData!X20&gt;U$51,0,IF(P2_IndicatorData!X20&lt;U$50,10,(U$51-P2_IndicatorData!X20)/(U$51-U$50)*10)),1))</f>
        <v>2.8</v>
      </c>
      <c r="V17" s="263">
        <f>IF(P2_IndicatorData!Y20="No data","x",ROUND(IF(P2_IndicatorData!Y20&gt;V$51,10,IF(P2_IndicatorData!Y20&lt;V$50,0,10-(V$51-P2_IndicatorData!Y20)/(V$51-V$50)*10)),1))</f>
        <v>0</v>
      </c>
      <c r="W17" s="263">
        <f>IF(P2_IndicatorData!Z20="No data","x",ROUND(IF(P2_IndicatorData!Z20&gt;W$51,10,IF(P2_IndicatorData!Z20&lt;W$50,0,10-(W$51-P2_IndicatorData!Z20)/(W$51-W$50)*10)),1))</f>
        <v>0</v>
      </c>
      <c r="X17" s="263">
        <f>IF(P2_IndicatorData!AA20="No data","x",ROUND(IF(P2_IndicatorData!AA20&gt;X$51,10,IF(P2_IndicatorData!AA20&lt;X$50,0,10-(X$51-P2_IndicatorData!AA20)/(X$51-X$50)*10)),1))</f>
        <v>0</v>
      </c>
      <c r="Y17" s="263">
        <f>IF(P2_IndicatorData!AB20="No data","x",ROUND(IF(P2_IndicatorData!AB20&gt;Y$51,0,IF(P2_IndicatorData!AB20&lt;Y$50,10,(Y$51-P2_IndicatorData!AB20)/(Y$51-Y$50)*10)),1))</f>
        <v>4.5</v>
      </c>
      <c r="Z17" s="263">
        <f>IF(P2_IndicatorData!AC20="No data","x",ROUND(IF(P2_IndicatorData!AC20&gt;Z$51,0,IF(P2_IndicatorData!AC20&lt;Z$50,10,(Z$51-P2_IndicatorData!AC20)/(Z$51-Z$50)*10)),1))</f>
        <v>7.9</v>
      </c>
      <c r="AA17" s="263">
        <f>IF(P2_IndicatorData!AD20="No data","x",ROUND(IF(P2_IndicatorData!AD20&gt;AA$51,10,IF(P2_IndicatorData!AD20&lt;AA$50,0,10-(AA$51-P2_IndicatorData!AD20)/(AA$51-AA$50)*10)),1))</f>
        <v>3.4</v>
      </c>
      <c r="AB17" s="263">
        <f>IF(P2_IndicatorData!AE20="No data","x",ROUND(IF(P2_IndicatorData!AE20&gt;AB$51,0,IF(P2_IndicatorData!AE20&lt;AB$50,10,(AB$51-P2_IndicatorData!AE20)/(AB$51-AB$50)*10)),1))</f>
        <v>4.3</v>
      </c>
      <c r="AC17" s="263">
        <f>IF(P2_IndicatorData!AH20="No data","x",ROUND(IF(P2_IndicatorData!AH20&gt;AC$51,10,IF(P2_IndicatorData!AH20&lt;AC$50,0,10-(AC$51-P2_IndicatorData!AH20)/(AC$51-AC$50)*10)),1))</f>
        <v>1.8</v>
      </c>
      <c r="AD17" s="263">
        <f>IF(P2_IndicatorData!AI20="No data","x",ROUND(IF(P2_IndicatorData!AI20&gt;AD$51,0,IF(P2_IndicatorData!AI20&lt;AD$50,10,(AD$51-P2_IndicatorData!AI20)/(AD$51-AD$50)*10)),1))</f>
        <v>3.2</v>
      </c>
      <c r="AE17" s="264">
        <f t="shared" si="0"/>
        <v>4.7</v>
      </c>
      <c r="AF17" s="265">
        <f t="shared" si="1"/>
        <v>7.4</v>
      </c>
      <c r="AG17" s="265">
        <f t="shared" si="2"/>
        <v>6.9</v>
      </c>
      <c r="AH17" s="265">
        <f t="shared" si="3"/>
        <v>2.5</v>
      </c>
      <c r="AI17" s="266">
        <f t="shared" si="4"/>
        <v>5.6</v>
      </c>
      <c r="AJ17" s="265">
        <f t="shared" si="5"/>
        <v>0.5</v>
      </c>
      <c r="AK17" s="265">
        <f t="shared" si="6"/>
        <v>2.2000000000000002</v>
      </c>
      <c r="AL17" s="265">
        <f t="shared" si="7"/>
        <v>3.6</v>
      </c>
      <c r="AM17" s="266">
        <f t="shared" si="8"/>
        <v>2.1</v>
      </c>
      <c r="AN17" s="265">
        <f t="shared" si="9"/>
        <v>2.7</v>
      </c>
      <c r="AO17" s="265">
        <f t="shared" si="10"/>
        <v>4.0999999999999996</v>
      </c>
      <c r="AP17" s="264">
        <f t="shared" si="11"/>
        <v>0</v>
      </c>
      <c r="AQ17" s="265">
        <f t="shared" si="12"/>
        <v>1.4</v>
      </c>
      <c r="AR17" s="266">
        <f t="shared" si="13"/>
        <v>2.7</v>
      </c>
      <c r="AS17" s="265">
        <f t="shared" si="14"/>
        <v>3.9</v>
      </c>
      <c r="AT17" s="265">
        <f>IF(P2_IndicatorData!AG20="No data","x",ROUND(IF(P2_IndicatorData!AG20&gt;AT$51,10,IF(P2_IndicatorData!AG20&lt;AT$50,0,10-(AT$51-P2_IndicatorData!AG20)/(AT$51-AT$50)*10)),1))</f>
        <v>2.2000000000000002</v>
      </c>
      <c r="AU17" s="265">
        <f>IF(P2_IndicatorData!AF20="No data",0.1,ROUND(IF(P2_IndicatorData!AF20&gt;AU$51,10,IF(P2_IndicatorData!AF20&lt;AU$50,0.1,10-(AU$51-P2_IndicatorData!AF20)/(AU$51-AU$50)*10)),1))</f>
        <v>0.1</v>
      </c>
      <c r="AV17" s="266">
        <f t="shared" si="15"/>
        <v>2.1</v>
      </c>
      <c r="AW17" s="266">
        <f t="shared" si="16"/>
        <v>2.5</v>
      </c>
      <c r="AX17" s="256">
        <f t="shared" si="17"/>
        <v>3</v>
      </c>
    </row>
    <row r="18" spans="1:50">
      <c r="A18" s="182" t="s">
        <v>94</v>
      </c>
      <c r="B18" s="182" t="s">
        <v>95</v>
      </c>
      <c r="C18" s="263">
        <f>IF(P2_IndicatorData!C21="No data","x",ROUND(IF(P2_IndicatorData!C21&gt;C$51,10,IF(P2_IndicatorData!C21&lt;C$50,0,10-(C$51-P2_IndicatorData!C21)/(C$51-C$50)*10)),1))</f>
        <v>7.3</v>
      </c>
      <c r="D18" s="263">
        <f>IF(P2_IndicatorData!D21="No data","x",ROUND(IF(P2_IndicatorData!D21&gt;D$51,0,IF(P2_IndicatorData!D21&lt;D$50,10,(D$51-P2_IndicatorData!D21)/(D$51-D$50)*10)),1))</f>
        <v>2.9</v>
      </c>
      <c r="E18" s="263">
        <f>IF(P2_IndicatorData!E21="No data","x",ROUND(IF(P2_IndicatorData!E21&gt;E$51,0,IF(P2_IndicatorData!E21&lt;E$50,10,(E$51-P2_IndicatorData!E21)/(E$51-E$50)*10)),1))</f>
        <v>4.5999999999999996</v>
      </c>
      <c r="F18" s="263">
        <f>IF(P2_IndicatorData!F21="No data","x",ROUND(IF(P2_IndicatorData!F21&gt;F$51,0,IF(P2_IndicatorData!F21&lt;F$50,10,(F$51-P2_IndicatorData!F21)/(F$51-F$50)*10)),1))</f>
        <v>8.3000000000000007</v>
      </c>
      <c r="G18" s="263">
        <f>IF(P2_IndicatorData!G21="No data","x",ROUND(IF(P2_IndicatorData!G21&gt;G$51,0,IF(P2_IndicatorData!G21&lt;G$50,10,(G$51-P2_IndicatorData!G21)/(G$51-G$50)*10)),1))</f>
        <v>8.5</v>
      </c>
      <c r="H18" s="263">
        <f>IF(P2_IndicatorData!H21="No data","x",ROUND(IF(P2_IndicatorData!H21&gt;H$51,10,IF(P2_IndicatorData!H21&lt;H$50,0,10-(H$51-P2_IndicatorData!H21)/(H$51-H$50)*10)),1))</f>
        <v>6.5</v>
      </c>
      <c r="I18" s="263">
        <f>IF(P2_IndicatorData!I21="No data","x",ROUND(IF(P2_IndicatorData!I21&gt;I$51,10,IF(P2_IndicatorData!I21&lt;I$50,0,10-(I$51-P2_IndicatorData!I21)/(I$51-I$50)*10)),1))</f>
        <v>5.7</v>
      </c>
      <c r="J18" s="263">
        <f>IF(P2_IndicatorData!J21="No data","x",ROUND(IF(P2_IndicatorData!J21&gt;J$51,10,IF(P2_IndicatorData!J21&lt;J$50,0,10-(J$51-P2_IndicatorData!J21)/(J$51-J$50)*10)),1))</f>
        <v>9.8000000000000007</v>
      </c>
      <c r="K18" s="263">
        <f>IF(P2_IndicatorData!K21="No data","x",ROUND(IF(P2_IndicatorData!K21&gt;K$51,0,IF(P2_IndicatorData!K21&lt;K$50,10,(K$51-P2_IndicatorData!K21)/(K$51-K$50)*10)),1))</f>
        <v>1.9</v>
      </c>
      <c r="L18" s="263">
        <f>IF(P2_IndicatorData!L21="No data","x",ROUND(IF(P2_IndicatorData!L21&gt;L$51,0,IF(P2_IndicatorData!L21&lt;L$50,10,(L$51-P2_IndicatorData!L21)/(L$51-L$50)*10)),1))</f>
        <v>2.4</v>
      </c>
      <c r="M18" s="263">
        <f>IF(P2_IndicatorData!M21="No data","x",ROUND(IF(P2_IndicatorData!M21&gt;M$51,0,IF(P2_IndicatorData!M21&lt;M$50,10,(M$51-P2_IndicatorData!M21)/(M$51-M$50)*10)),1))</f>
        <v>2.4</v>
      </c>
      <c r="N18" s="263">
        <f>IF(P2_IndicatorData!O21="No data","x",ROUND(IF(P2_IndicatorData!O21&gt;N$51,10,IF(P2_IndicatorData!O21&lt;N$50,0,10-(N$51-P2_IndicatorData!O21)/(N$51-N$50)*10)),1))</f>
        <v>0</v>
      </c>
      <c r="O18" s="263">
        <f>IF(P2_IndicatorData!Q21="No data","x",ROUND(IF(P2_IndicatorData!Q21&gt;O$51,10,IF(P2_IndicatorData!Q21&lt;O$50,0,10-(O$51-P2_IndicatorData!Q21)/(O$51-O$50)*10)),1))</f>
        <v>0</v>
      </c>
      <c r="P18" s="263">
        <f>IF(P2_IndicatorData!S21="No data","x",ROUND(IF(P2_IndicatorData!S21&gt;P$51,10,IF(P2_IndicatorData!S21&lt;P$50,0,10-(P$51-P2_IndicatorData!S21)/(P$51-P$50)*10)),1))</f>
        <v>5.4</v>
      </c>
      <c r="Q18" s="263">
        <f>IF(P2_IndicatorData!T21="No data","x",ROUND(IF(P2_IndicatorData!T21&gt;Q$51,10,IF(P2_IndicatorData!T21&lt;Q$50,0,10-(Q$51-P2_IndicatorData!T21)/(Q$51-Q$50)*10)),1))</f>
        <v>0.4</v>
      </c>
      <c r="R18" s="263">
        <f>IF(P2_IndicatorData!U21="No data","x",ROUND(IF(P2_IndicatorData!U21&gt;R$51,10,IF(P2_IndicatorData!U21&lt;R$50,0,10-(R$51-P2_IndicatorData!U21)/(R$51-R$50)*10)),1))</f>
        <v>0.9</v>
      </c>
      <c r="S18" s="263">
        <f>IF(P2_IndicatorData!V21="No data","x",ROUND(IF(P2_IndicatorData!V21&gt;S$51,0,IF(P2_IndicatorData!V21&lt;S$50,10,(S$51-P2_IndicatorData!V21)/(S$51-S$50)*10)),1))</f>
        <v>9.3000000000000007</v>
      </c>
      <c r="T18" s="263">
        <f>IF(P2_IndicatorData!W21="No data","x",ROUND(IF(P2_IndicatorData!W21&gt;T$51,10,IF(P2_IndicatorData!W21&lt;T$50,0,10-(T$51-P2_IndicatorData!W21)/(T$51-T$50)*10)),1))</f>
        <v>5.9</v>
      </c>
      <c r="U18" s="263">
        <f>IF(P2_IndicatorData!X21="No data","x",ROUND(IF(P2_IndicatorData!X21&gt;U$51,0,IF(P2_IndicatorData!X21&lt;U$50,10,(U$51-P2_IndicatorData!X21)/(U$51-U$50)*10)),1))</f>
        <v>10</v>
      </c>
      <c r="V18" s="263">
        <f>IF(P2_IndicatorData!Y21="No data","x",ROUND(IF(P2_IndicatorData!Y21&gt;V$51,10,IF(P2_IndicatorData!Y21&lt;V$50,0,10-(V$51-P2_IndicatorData!Y21)/(V$51-V$50)*10)),1))</f>
        <v>0.1</v>
      </c>
      <c r="W18" s="263">
        <f>IF(P2_IndicatorData!Z21="No data","x",ROUND(IF(P2_IndicatorData!Z21&gt;W$51,10,IF(P2_IndicatorData!Z21&lt;W$50,0,10-(W$51-P2_IndicatorData!Z21)/(W$51-W$50)*10)),1))</f>
        <v>1.1000000000000001</v>
      </c>
      <c r="X18" s="263">
        <f>IF(P2_IndicatorData!AA21="No data","x",ROUND(IF(P2_IndicatorData!AA21&gt;X$51,10,IF(P2_IndicatorData!AA21&lt;X$50,0,10-(X$51-P2_IndicatorData!AA21)/(X$51-X$50)*10)),1))</f>
        <v>0</v>
      </c>
      <c r="Y18" s="263">
        <f>IF(P2_IndicatorData!AB21="No data","x",ROUND(IF(P2_IndicatorData!AB21&gt;Y$51,0,IF(P2_IndicatorData!AB21&lt;Y$50,10,(Y$51-P2_IndicatorData!AB21)/(Y$51-Y$50)*10)),1))</f>
        <v>8.9</v>
      </c>
      <c r="Z18" s="263">
        <f>IF(P2_IndicatorData!AC21="No data","x",ROUND(IF(P2_IndicatorData!AC21&gt;Z$51,0,IF(P2_IndicatorData!AC21&lt;Z$50,10,(Z$51-P2_IndicatorData!AC21)/(Z$51-Z$50)*10)),1))</f>
        <v>10</v>
      </c>
      <c r="AA18" s="263">
        <f>IF(P2_IndicatorData!AD21="No data","x",ROUND(IF(P2_IndicatorData!AD21&gt;AA$51,10,IF(P2_IndicatorData!AD21&lt;AA$50,0,10-(AA$51-P2_IndicatorData!AD21)/(AA$51-AA$50)*10)),1))</f>
        <v>7.1</v>
      </c>
      <c r="AB18" s="263">
        <f>IF(P2_IndicatorData!AE21="No data","x",ROUND(IF(P2_IndicatorData!AE21&gt;AB$51,0,IF(P2_IndicatorData!AE21&lt;AB$50,10,(AB$51-P2_IndicatorData!AE21)/(AB$51-AB$50)*10)),1))</f>
        <v>7.6</v>
      </c>
      <c r="AC18" s="263">
        <f>IF(P2_IndicatorData!AH21="No data","x",ROUND(IF(P2_IndicatorData!AH21&gt;AC$51,10,IF(P2_IndicatorData!AH21&lt;AC$50,0,10-(AC$51-P2_IndicatorData!AH21)/(AC$51-AC$50)*10)),1))</f>
        <v>3.6</v>
      </c>
      <c r="AD18" s="263">
        <f>IF(P2_IndicatorData!AI21="No data","x",ROUND(IF(P2_IndicatorData!AI21&gt;AD$51,0,IF(P2_IndicatorData!AI21&lt;AD$50,10,(AD$51-P2_IndicatorData!AI21)/(AD$51-AD$50)*10)),1))</f>
        <v>2.8</v>
      </c>
      <c r="AE18" s="264">
        <f t="shared" si="0"/>
        <v>6.1</v>
      </c>
      <c r="AF18" s="265">
        <f t="shared" si="1"/>
        <v>6.7</v>
      </c>
      <c r="AG18" s="265">
        <f t="shared" si="2"/>
        <v>6.1</v>
      </c>
      <c r="AH18" s="265">
        <f t="shared" si="3"/>
        <v>5.9</v>
      </c>
      <c r="AI18" s="266">
        <f t="shared" si="4"/>
        <v>6.2</v>
      </c>
      <c r="AJ18" s="265">
        <f t="shared" si="5"/>
        <v>0.7</v>
      </c>
      <c r="AK18" s="265">
        <f t="shared" si="6"/>
        <v>2.4</v>
      </c>
      <c r="AL18" s="265">
        <f t="shared" si="7"/>
        <v>1.8</v>
      </c>
      <c r="AM18" s="266">
        <f t="shared" si="8"/>
        <v>1.6</v>
      </c>
      <c r="AN18" s="265">
        <f t="shared" si="9"/>
        <v>7.6</v>
      </c>
      <c r="AO18" s="265">
        <f t="shared" si="10"/>
        <v>6.3</v>
      </c>
      <c r="AP18" s="264">
        <f t="shared" si="11"/>
        <v>0.6</v>
      </c>
      <c r="AQ18" s="265">
        <f t="shared" si="12"/>
        <v>5.3</v>
      </c>
      <c r="AR18" s="266">
        <f t="shared" si="13"/>
        <v>6.4</v>
      </c>
      <c r="AS18" s="265">
        <f t="shared" si="14"/>
        <v>7.4</v>
      </c>
      <c r="AT18" s="265">
        <f>IF(P2_IndicatorData!AG21="No data","x",ROUND(IF(P2_IndicatorData!AG21&gt;AT$51,10,IF(P2_IndicatorData!AG21&lt;AT$50,0,10-(AT$51-P2_IndicatorData!AG21)/(AT$51-AT$50)*10)),1))</f>
        <v>5.8</v>
      </c>
      <c r="AU18" s="265">
        <f>IF(P2_IndicatorData!AF21="No data",0.1,ROUND(IF(P2_IndicatorData!AF21&gt;AU$51,10,IF(P2_IndicatorData!AF21&lt;AU$50,0.1,10-(AU$51-P2_IndicatorData!AF21)/(AU$51-AU$50)*10)),1))</f>
        <v>0.1</v>
      </c>
      <c r="AV18" s="266">
        <f t="shared" si="15"/>
        <v>4.4000000000000004</v>
      </c>
      <c r="AW18" s="266">
        <f t="shared" si="16"/>
        <v>3.2</v>
      </c>
      <c r="AX18" s="256">
        <f t="shared" si="17"/>
        <v>4.4000000000000004</v>
      </c>
    </row>
    <row r="19" spans="1:50">
      <c r="A19" s="182" t="s">
        <v>96</v>
      </c>
      <c r="B19" s="182" t="s">
        <v>97</v>
      </c>
      <c r="C19" s="263">
        <f>IF(P2_IndicatorData!C22="No data","x",ROUND(IF(P2_IndicatorData!C22&gt;C$51,10,IF(P2_IndicatorData!C22&lt;C$50,0,10-(C$51-P2_IndicatorData!C22)/(C$51-C$50)*10)),1))</f>
        <v>8.1999999999999993</v>
      </c>
      <c r="D19" s="263">
        <f>IF(P2_IndicatorData!D22="No data","x",ROUND(IF(P2_IndicatorData!D22&gt;D$51,0,IF(P2_IndicatorData!D22&lt;D$50,10,(D$51-P2_IndicatorData!D22)/(D$51-D$50)*10)),1))</f>
        <v>8.3000000000000007</v>
      </c>
      <c r="E19" s="263">
        <f>IF(P2_IndicatorData!E22="No data","x",ROUND(IF(P2_IndicatorData!E22&gt;E$51,0,IF(P2_IndicatorData!E22&lt;E$50,10,(E$51-P2_IndicatorData!E22)/(E$51-E$50)*10)),1))</f>
        <v>5.9</v>
      </c>
      <c r="F19" s="263">
        <f>IF(P2_IndicatorData!F22="No data","x",ROUND(IF(P2_IndicatorData!F22&gt;F$51,0,IF(P2_IndicatorData!F22&lt;F$50,10,(F$51-P2_IndicatorData!F22)/(F$51-F$50)*10)),1))</f>
        <v>9.6</v>
      </c>
      <c r="G19" s="263">
        <f>IF(P2_IndicatorData!G22="No data","x",ROUND(IF(P2_IndicatorData!G22&gt;G$51,0,IF(P2_IndicatorData!G22&lt;G$50,10,(G$51-P2_IndicatorData!G22)/(G$51-G$50)*10)),1))</f>
        <v>0</v>
      </c>
      <c r="H19" s="263">
        <f>IF(P2_IndicatorData!H22="No data","x",ROUND(IF(P2_IndicatorData!H22&gt;H$51,10,IF(P2_IndicatorData!H22&lt;H$50,0,10-(H$51-P2_IndicatorData!H22)/(H$51-H$50)*10)),1))</f>
        <v>3.6</v>
      </c>
      <c r="I19" s="263">
        <f>IF(P2_IndicatorData!I22="No data","x",ROUND(IF(P2_IndicatorData!I22&gt;I$51,10,IF(P2_IndicatorData!I22&lt;I$50,0,10-(I$51-P2_IndicatorData!I22)/(I$51-I$50)*10)),1))</f>
        <v>3.4</v>
      </c>
      <c r="J19" s="263">
        <f>IF(P2_IndicatorData!J22="No data","x",ROUND(IF(P2_IndicatorData!J22&gt;J$51,10,IF(P2_IndicatorData!J22&lt;J$50,0,10-(J$51-P2_IndicatorData!J22)/(J$51-J$50)*10)),1))</f>
        <v>8.6</v>
      </c>
      <c r="K19" s="263">
        <f>IF(P2_IndicatorData!K22="No data","x",ROUND(IF(P2_IndicatorData!K22&gt;K$51,0,IF(P2_IndicatorData!K22&lt;K$50,10,(K$51-P2_IndicatorData!K22)/(K$51-K$50)*10)),1))</f>
        <v>0.6</v>
      </c>
      <c r="L19" s="263">
        <f>IF(P2_IndicatorData!L22="No data","x",ROUND(IF(P2_IndicatorData!L22&gt;L$51,0,IF(P2_IndicatorData!L22&lt;L$50,10,(L$51-P2_IndicatorData!L22)/(L$51-L$50)*10)),1))</f>
        <v>0</v>
      </c>
      <c r="M19" s="263">
        <f>IF(P2_IndicatorData!M22="No data","x",ROUND(IF(P2_IndicatorData!M22&gt;M$51,0,IF(P2_IndicatorData!M22&lt;M$50,10,(M$51-P2_IndicatorData!M22)/(M$51-M$50)*10)),1))</f>
        <v>5.6</v>
      </c>
      <c r="N19" s="263">
        <f>IF(P2_IndicatorData!O22="No data","x",ROUND(IF(P2_IndicatorData!O22&gt;N$51,10,IF(P2_IndicatorData!O22&lt;N$50,0,10-(N$51-P2_IndicatorData!O22)/(N$51-N$50)*10)),1))</f>
        <v>0</v>
      </c>
      <c r="O19" s="263">
        <f>IF(P2_IndicatorData!Q22="No data","x",ROUND(IF(P2_IndicatorData!Q22&gt;O$51,10,IF(P2_IndicatorData!Q22&lt;O$50,0,10-(O$51-P2_IndicatorData!Q22)/(O$51-O$50)*10)),1))</f>
        <v>0</v>
      </c>
      <c r="P19" s="263">
        <f>IF(P2_IndicatorData!S22="No data","x",ROUND(IF(P2_IndicatorData!S22&gt;P$51,10,IF(P2_IndicatorData!S22&lt;P$50,0,10-(P$51-P2_IndicatorData!S22)/(P$51-P$50)*10)),1))</f>
        <v>1.6</v>
      </c>
      <c r="Q19" s="263">
        <f>IF(P2_IndicatorData!T22="No data","x",ROUND(IF(P2_IndicatorData!T22&gt;Q$51,10,IF(P2_IndicatorData!T22&lt;Q$50,0,10-(Q$51-P2_IndicatorData!T22)/(Q$51-Q$50)*10)),1))</f>
        <v>0.3</v>
      </c>
      <c r="R19" s="263">
        <f>IF(P2_IndicatorData!U22="No data","x",ROUND(IF(P2_IndicatorData!U22&gt;R$51,10,IF(P2_IndicatorData!U22&lt;R$50,0,10-(R$51-P2_IndicatorData!U22)/(R$51-R$50)*10)),1))</f>
        <v>0.7</v>
      </c>
      <c r="S19" s="263">
        <f>IF(P2_IndicatorData!V22="No data","x",ROUND(IF(P2_IndicatorData!V22&gt;S$51,0,IF(P2_IndicatorData!V22&lt;S$50,10,(S$51-P2_IndicatorData!V22)/(S$51-S$50)*10)),1))</f>
        <v>4.8</v>
      </c>
      <c r="T19" s="263">
        <f>IF(P2_IndicatorData!W22="No data","x",ROUND(IF(P2_IndicatorData!W22&gt;T$51,10,IF(P2_IndicatorData!W22&lt;T$50,0,10-(T$51-P2_IndicatorData!W22)/(T$51-T$50)*10)),1))</f>
        <v>0.5</v>
      </c>
      <c r="U19" s="263">
        <f>IF(P2_IndicatorData!X22="No data","x",ROUND(IF(P2_IndicatorData!X22&gt;U$51,0,IF(P2_IndicatorData!X22&lt;U$50,10,(U$51-P2_IndicatorData!X22)/(U$51-U$50)*10)),1))</f>
        <v>7.3</v>
      </c>
      <c r="V19" s="263">
        <f>IF(P2_IndicatorData!Y22="No data","x",ROUND(IF(P2_IndicatorData!Y22&gt;V$51,10,IF(P2_IndicatorData!Y22&lt;V$50,0,10-(V$51-P2_IndicatorData!Y22)/(V$51-V$50)*10)),1))</f>
        <v>8.4</v>
      </c>
      <c r="W19" s="263">
        <f>IF(P2_IndicatorData!Z22="No data","x",ROUND(IF(P2_IndicatorData!Z22&gt;W$51,10,IF(P2_IndicatorData!Z22&lt;W$50,0,10-(W$51-P2_IndicatorData!Z22)/(W$51-W$50)*10)),1))</f>
        <v>7.7</v>
      </c>
      <c r="X19" s="263">
        <f>IF(P2_IndicatorData!AA22="No data","x",ROUND(IF(P2_IndicatorData!AA22&gt;X$51,10,IF(P2_IndicatorData!AA22&lt;X$50,0,10-(X$51-P2_IndicatorData!AA22)/(X$51-X$50)*10)),1))</f>
        <v>1.2</v>
      </c>
      <c r="Y19" s="263">
        <f>IF(P2_IndicatorData!AB22="No data","x",ROUND(IF(P2_IndicatorData!AB22&gt;Y$51,0,IF(P2_IndicatorData!AB22&lt;Y$50,10,(Y$51-P2_IndicatorData!AB22)/(Y$51-Y$50)*10)),1))</f>
        <v>8.1</v>
      </c>
      <c r="Z19" s="263">
        <f>IF(P2_IndicatorData!AC22="No data","x",ROUND(IF(P2_IndicatorData!AC22&gt;Z$51,0,IF(P2_IndicatorData!AC22&lt;Z$50,10,(Z$51-P2_IndicatorData!AC22)/(Z$51-Z$50)*10)),1))</f>
        <v>8.1</v>
      </c>
      <c r="AA19" s="263">
        <f>IF(P2_IndicatorData!AD22="No data","x",ROUND(IF(P2_IndicatorData!AD22&gt;AA$51,10,IF(P2_IndicatorData!AD22&lt;AA$50,0,10-(AA$51-P2_IndicatorData!AD22)/(AA$51-AA$50)*10)),1))</f>
        <v>6</v>
      </c>
      <c r="AB19" s="263">
        <f>IF(P2_IndicatorData!AE22="No data","x",ROUND(IF(P2_IndicatorData!AE22&gt;AB$51,0,IF(P2_IndicatorData!AE22&lt;AB$50,10,(AB$51-P2_IndicatorData!AE22)/(AB$51-AB$50)*10)),1))</f>
        <v>5.9</v>
      </c>
      <c r="AC19" s="263">
        <f>IF(P2_IndicatorData!AH22="No data","x",ROUND(IF(P2_IndicatorData!AH22&gt;AC$51,10,IF(P2_IndicatorData!AH22&lt;AC$50,0,10-(AC$51-P2_IndicatorData!AH22)/(AC$51-AC$50)*10)),1))</f>
        <v>2.8</v>
      </c>
      <c r="AD19" s="263">
        <f>IF(P2_IndicatorData!AI22="No data","x",ROUND(IF(P2_IndicatorData!AI22&gt;AD$51,0,IF(P2_IndicatorData!AI22&lt;AD$50,10,(AD$51-P2_IndicatorData!AI22)/(AD$51-AD$50)*10)),1))</f>
        <v>6.8</v>
      </c>
      <c r="AE19" s="264">
        <f t="shared" si="0"/>
        <v>6</v>
      </c>
      <c r="AF19" s="265">
        <f t="shared" si="1"/>
        <v>7.1</v>
      </c>
      <c r="AG19" s="265">
        <f t="shared" si="2"/>
        <v>3.5</v>
      </c>
      <c r="AH19" s="265">
        <f t="shared" si="3"/>
        <v>4.5999999999999996</v>
      </c>
      <c r="AI19" s="266">
        <f t="shared" si="4"/>
        <v>5.0999999999999996</v>
      </c>
      <c r="AJ19" s="265">
        <f t="shared" si="5"/>
        <v>0.5</v>
      </c>
      <c r="AK19" s="265">
        <f t="shared" si="6"/>
        <v>2.8</v>
      </c>
      <c r="AL19" s="265">
        <f t="shared" si="7"/>
        <v>0.5</v>
      </c>
      <c r="AM19" s="266">
        <f t="shared" si="8"/>
        <v>1.3</v>
      </c>
      <c r="AN19" s="265">
        <f t="shared" si="9"/>
        <v>2.7</v>
      </c>
      <c r="AO19" s="265">
        <f t="shared" si="10"/>
        <v>5.8</v>
      </c>
      <c r="AP19" s="264">
        <f t="shared" si="11"/>
        <v>8.1</v>
      </c>
      <c r="AQ19" s="265">
        <f t="shared" si="12"/>
        <v>7.7</v>
      </c>
      <c r="AR19" s="266">
        <f t="shared" si="13"/>
        <v>5.4</v>
      </c>
      <c r="AS19" s="265">
        <f t="shared" si="14"/>
        <v>6</v>
      </c>
      <c r="AT19" s="265">
        <f>IF(P2_IndicatorData!AG22="No data","x",ROUND(IF(P2_IndicatorData!AG22&gt;AT$51,10,IF(P2_IndicatorData!AG22&lt;AT$50,0,10-(AT$51-P2_IndicatorData!AG22)/(AT$51-AT$50)*10)),1))</f>
        <v>4.3</v>
      </c>
      <c r="AU19" s="265">
        <f>IF(P2_IndicatorData!AF22="No data",0.1,ROUND(IF(P2_IndicatorData!AF22&gt;AU$51,10,IF(P2_IndicatorData!AF22&lt;AU$50,0.1,10-(AU$51-P2_IndicatorData!AF22)/(AU$51-AU$50)*10)),1))</f>
        <v>0.1</v>
      </c>
      <c r="AV19" s="266">
        <f t="shared" si="15"/>
        <v>3.5</v>
      </c>
      <c r="AW19" s="266">
        <f t="shared" si="16"/>
        <v>4.8</v>
      </c>
      <c r="AX19" s="256">
        <f t="shared" si="17"/>
        <v>4</v>
      </c>
    </row>
    <row r="20" spans="1:50">
      <c r="A20" s="182" t="s">
        <v>98</v>
      </c>
      <c r="B20" s="182" t="s">
        <v>99</v>
      </c>
      <c r="C20" s="263">
        <f>IF(P2_IndicatorData!C23="No data","x",ROUND(IF(P2_IndicatorData!C23&gt;C$51,10,IF(P2_IndicatorData!C23&lt;C$50,0,10-(C$51-P2_IndicatorData!C23)/(C$51-C$50)*10)),1))</f>
        <v>4.9000000000000004</v>
      </c>
      <c r="D20" s="263">
        <f>IF(P2_IndicatorData!D23="No data","x",ROUND(IF(P2_IndicatorData!D23&gt;D$51,0,IF(P2_IndicatorData!D23&lt;D$50,10,(D$51-P2_IndicatorData!D23)/(D$51-D$50)*10)),1))</f>
        <v>10</v>
      </c>
      <c r="E20" s="263">
        <f>IF(P2_IndicatorData!E23="No data","x",ROUND(IF(P2_IndicatorData!E23&gt;E$51,0,IF(P2_IndicatorData!E23&lt;E$50,10,(E$51-P2_IndicatorData!E23)/(E$51-E$50)*10)),1))</f>
        <v>8.5</v>
      </c>
      <c r="F20" s="263">
        <f>IF(P2_IndicatorData!F23="No data","x",ROUND(IF(P2_IndicatorData!F23&gt;F$51,0,IF(P2_IndicatorData!F23&lt;F$50,10,(F$51-P2_IndicatorData!F23)/(F$51-F$50)*10)),1))</f>
        <v>7.5</v>
      </c>
      <c r="G20" s="263">
        <f>IF(P2_IndicatorData!G23="No data","x",ROUND(IF(P2_IndicatorData!G23&gt;G$51,0,IF(P2_IndicatorData!G23&lt;G$50,10,(G$51-P2_IndicatorData!G23)/(G$51-G$50)*10)),1))</f>
        <v>8.9</v>
      </c>
      <c r="H20" s="263">
        <f>IF(P2_IndicatorData!H23="No data","x",ROUND(IF(P2_IndicatorData!H23&gt;H$51,10,IF(P2_IndicatorData!H23&lt;H$50,0,10-(H$51-P2_IndicatorData!H23)/(H$51-H$50)*10)),1))</f>
        <v>10</v>
      </c>
      <c r="I20" s="263">
        <f>IF(P2_IndicatorData!I23="No data","x",ROUND(IF(P2_IndicatorData!I23&gt;I$51,10,IF(P2_IndicatorData!I23&lt;I$50,0,10-(I$51-P2_IndicatorData!I23)/(I$51-I$50)*10)),1))</f>
        <v>6.3</v>
      </c>
      <c r="J20" s="263">
        <f>IF(P2_IndicatorData!J23="No data","x",ROUND(IF(P2_IndicatorData!J23&gt;J$51,10,IF(P2_IndicatorData!J23&lt;J$50,0,10-(J$51-P2_IndicatorData!J23)/(J$51-J$50)*10)),1))</f>
        <v>5</v>
      </c>
      <c r="K20" s="263">
        <f>IF(P2_IndicatorData!K23="No data","x",ROUND(IF(P2_IndicatorData!K23&gt;K$51,0,IF(P2_IndicatorData!K23&lt;K$50,10,(K$51-P2_IndicatorData!K23)/(K$51-K$50)*10)),1))</f>
        <v>4</v>
      </c>
      <c r="L20" s="263">
        <f>IF(P2_IndicatorData!L23="No data","x",ROUND(IF(P2_IndicatorData!L23&gt;L$51,0,IF(P2_IndicatorData!L23&lt;L$50,10,(L$51-P2_IndicatorData!L23)/(L$51-L$50)*10)),1))</f>
        <v>0.3</v>
      </c>
      <c r="M20" s="263">
        <f>IF(P2_IndicatorData!M23="No data","x",ROUND(IF(P2_IndicatorData!M23&gt;M$51,0,IF(P2_IndicatorData!M23&lt;M$50,10,(M$51-P2_IndicatorData!M23)/(M$51-M$50)*10)),1))</f>
        <v>6.7</v>
      </c>
      <c r="N20" s="263">
        <f>IF(P2_IndicatorData!O23="No data","x",ROUND(IF(P2_IndicatorData!O23&gt;N$51,10,IF(P2_IndicatorData!O23&lt;N$50,0,10-(N$51-P2_IndicatorData!O23)/(N$51-N$50)*10)),1))</f>
        <v>0</v>
      </c>
      <c r="O20" s="263">
        <f>IF(P2_IndicatorData!Q23="No data","x",ROUND(IF(P2_IndicatorData!Q23&gt;O$51,10,IF(P2_IndicatorData!Q23&lt;O$50,0,10-(O$51-P2_IndicatorData!Q23)/(O$51-O$50)*10)),1))</f>
        <v>0</v>
      </c>
      <c r="P20" s="263">
        <f>IF(P2_IndicatorData!S23="No data","x",ROUND(IF(P2_IndicatorData!S23&gt;P$51,10,IF(P2_IndicatorData!S23&lt;P$50,0,10-(P$51-P2_IndicatorData!S23)/(P$51-P$50)*10)),1))</f>
        <v>2.4</v>
      </c>
      <c r="Q20" s="263">
        <f>IF(P2_IndicatorData!T23="No data","x",ROUND(IF(P2_IndicatorData!T23&gt;Q$51,10,IF(P2_IndicatorData!T23&lt;Q$50,0,10-(Q$51-P2_IndicatorData!T23)/(Q$51-Q$50)*10)),1))</f>
        <v>0.6</v>
      </c>
      <c r="R20" s="263">
        <f>IF(P2_IndicatorData!U23="No data","x",ROUND(IF(P2_IndicatorData!U23&gt;R$51,10,IF(P2_IndicatorData!U23&lt;R$50,0,10-(R$51-P2_IndicatorData!U23)/(R$51-R$50)*10)),1))</f>
        <v>0.8</v>
      </c>
      <c r="S20" s="263">
        <f>IF(P2_IndicatorData!V23="No data","x",ROUND(IF(P2_IndicatorData!V23&gt;S$51,0,IF(P2_IndicatorData!V23&lt;S$50,10,(S$51-P2_IndicatorData!V23)/(S$51-S$50)*10)),1))</f>
        <v>10</v>
      </c>
      <c r="T20" s="263">
        <f>IF(P2_IndicatorData!W23="No data","x",ROUND(IF(P2_IndicatorData!W23&gt;T$51,10,IF(P2_IndicatorData!W23&lt;T$50,0,10-(T$51-P2_IndicatorData!W23)/(T$51-T$50)*10)),1))</f>
        <v>10</v>
      </c>
      <c r="U20" s="263">
        <f>IF(P2_IndicatorData!X23="No data","x",ROUND(IF(P2_IndicatorData!X23&gt;U$51,0,IF(P2_IndicatorData!X23&lt;U$50,10,(U$51-P2_IndicatorData!X23)/(U$51-U$50)*10)),1))</f>
        <v>10</v>
      </c>
      <c r="V20" s="263">
        <f>IF(P2_IndicatorData!Y23="No data","x",ROUND(IF(P2_IndicatorData!Y23&gt;V$51,10,IF(P2_IndicatorData!Y23&lt;V$50,0,10-(V$51-P2_IndicatorData!Y23)/(V$51-V$50)*10)),1))</f>
        <v>0</v>
      </c>
      <c r="W20" s="263">
        <f>IF(P2_IndicatorData!Z23="No data","x",ROUND(IF(P2_IndicatorData!Z23&gt;W$51,10,IF(P2_IndicatorData!Z23&lt;W$50,0,10-(W$51-P2_IndicatorData!Z23)/(W$51-W$50)*10)),1))</f>
        <v>0</v>
      </c>
      <c r="X20" s="263">
        <f>IF(P2_IndicatorData!AA23="No data","x",ROUND(IF(P2_IndicatorData!AA23&gt;X$51,10,IF(P2_IndicatorData!AA23&lt;X$50,0,10-(X$51-P2_IndicatorData!AA23)/(X$51-X$50)*10)),1))</f>
        <v>1.3</v>
      </c>
      <c r="Y20" s="263">
        <f>IF(P2_IndicatorData!AB23="No data","x",ROUND(IF(P2_IndicatorData!AB23&gt;Y$51,0,IF(P2_IndicatorData!AB23&lt;Y$50,10,(Y$51-P2_IndicatorData!AB23)/(Y$51-Y$50)*10)),1))</f>
        <v>6.3</v>
      </c>
      <c r="Z20" s="263">
        <f>IF(P2_IndicatorData!AC23="No data","x",ROUND(IF(P2_IndicatorData!AC23&gt;Z$51,0,IF(P2_IndicatorData!AC23&lt;Z$50,10,(Z$51-P2_IndicatorData!AC23)/(Z$51-Z$50)*10)),1))</f>
        <v>9.1999999999999993</v>
      </c>
      <c r="AA20" s="263">
        <f>IF(P2_IndicatorData!AD23="No data","x",ROUND(IF(P2_IndicatorData!AD23&gt;AA$51,10,IF(P2_IndicatorData!AD23&lt;AA$50,0,10-(AA$51-P2_IndicatorData!AD23)/(AA$51-AA$50)*10)),1))</f>
        <v>7.5</v>
      </c>
      <c r="AB20" s="263">
        <f>IF(P2_IndicatorData!AE23="No data","x",ROUND(IF(P2_IndicatorData!AE23&gt;AB$51,0,IF(P2_IndicatorData!AE23&lt;AB$50,10,(AB$51-P2_IndicatorData!AE23)/(AB$51-AB$50)*10)),1))</f>
        <v>10</v>
      </c>
      <c r="AC20" s="263">
        <f>IF(P2_IndicatorData!AH23="No data","x",ROUND(IF(P2_IndicatorData!AH23&gt;AC$51,10,IF(P2_IndicatorData!AH23&lt;AC$50,0,10-(AC$51-P2_IndicatorData!AH23)/(AC$51-AC$50)*10)),1))</f>
        <v>2.2999999999999998</v>
      </c>
      <c r="AD20" s="263">
        <f>IF(P2_IndicatorData!AI23="No data","x",ROUND(IF(P2_IndicatorData!AI23&gt;AD$51,0,IF(P2_IndicatorData!AI23&lt;AD$50,10,(AD$51-P2_IndicatorData!AI23)/(AD$51-AD$50)*10)),1))</f>
        <v>2.9</v>
      </c>
      <c r="AE20" s="264">
        <f t="shared" si="0"/>
        <v>8.6999999999999993</v>
      </c>
      <c r="AF20" s="265">
        <f t="shared" si="1"/>
        <v>6.8</v>
      </c>
      <c r="AG20" s="265">
        <f t="shared" si="2"/>
        <v>8.1999999999999993</v>
      </c>
      <c r="AH20" s="265">
        <f t="shared" si="3"/>
        <v>4.5</v>
      </c>
      <c r="AI20" s="266">
        <f t="shared" si="4"/>
        <v>6.5</v>
      </c>
      <c r="AJ20" s="265">
        <f t="shared" si="5"/>
        <v>0.7</v>
      </c>
      <c r="AK20" s="265">
        <f t="shared" si="6"/>
        <v>3.5</v>
      </c>
      <c r="AL20" s="265">
        <f t="shared" si="7"/>
        <v>0.8</v>
      </c>
      <c r="AM20" s="266">
        <f t="shared" si="8"/>
        <v>1.7</v>
      </c>
      <c r="AN20" s="265">
        <f t="shared" si="9"/>
        <v>10</v>
      </c>
      <c r="AO20" s="265">
        <f t="shared" si="10"/>
        <v>5.6</v>
      </c>
      <c r="AP20" s="264">
        <f t="shared" si="11"/>
        <v>0</v>
      </c>
      <c r="AQ20" s="265">
        <f t="shared" si="12"/>
        <v>5</v>
      </c>
      <c r="AR20" s="266">
        <f t="shared" si="13"/>
        <v>6.9</v>
      </c>
      <c r="AS20" s="265">
        <f t="shared" si="14"/>
        <v>8.8000000000000007</v>
      </c>
      <c r="AT20" s="265">
        <f>IF(P2_IndicatorData!AG23="No data","x",ROUND(IF(P2_IndicatorData!AG23&gt;AT$51,10,IF(P2_IndicatorData!AG23&lt;AT$50,0,10-(AT$51-P2_IndicatorData!AG23)/(AT$51-AT$50)*10)),1))</f>
        <v>7.2</v>
      </c>
      <c r="AU20" s="265">
        <f>IF(P2_IndicatorData!AF23="No data",0.1,ROUND(IF(P2_IndicatorData!AF23&gt;AU$51,10,IF(P2_IndicatorData!AF23&lt;AU$50,0.1,10-(AU$51-P2_IndicatorData!AF23)/(AU$51-AU$50)*10)),1))</f>
        <v>5</v>
      </c>
      <c r="AV20" s="266">
        <f t="shared" si="15"/>
        <v>7</v>
      </c>
      <c r="AW20" s="266">
        <f t="shared" si="16"/>
        <v>2.6</v>
      </c>
      <c r="AX20" s="256">
        <f t="shared" si="17"/>
        <v>4.9000000000000004</v>
      </c>
    </row>
    <row r="21" spans="1:50">
      <c r="A21" s="182" t="s">
        <v>100</v>
      </c>
      <c r="B21" s="182" t="s">
        <v>101</v>
      </c>
      <c r="C21" s="263">
        <f>IF(P2_IndicatorData!C24="No data","x",ROUND(IF(P2_IndicatorData!C24&gt;C$51,10,IF(P2_IndicatorData!C24&lt;C$50,0,10-(C$51-P2_IndicatorData!C24)/(C$51-C$50)*10)),1))</f>
        <v>5.5</v>
      </c>
      <c r="D21" s="263">
        <f>IF(P2_IndicatorData!D24="No data","x",ROUND(IF(P2_IndicatorData!D24&gt;D$51,0,IF(P2_IndicatorData!D24&lt;D$50,10,(D$51-P2_IndicatorData!D24)/(D$51-D$50)*10)),1))</f>
        <v>10</v>
      </c>
      <c r="E21" s="263">
        <f>IF(P2_IndicatorData!E24="No data","x",ROUND(IF(P2_IndicatorData!E24&gt;E$51,0,IF(P2_IndicatorData!E24&lt;E$50,10,(E$51-P2_IndicatorData!E24)/(E$51-E$50)*10)),1))</f>
        <v>9</v>
      </c>
      <c r="F21" s="263">
        <f>IF(P2_IndicatorData!F24="No data","x",ROUND(IF(P2_IndicatorData!F24&gt;F$51,0,IF(P2_IndicatorData!F24&lt;F$50,10,(F$51-P2_IndicatorData!F24)/(F$51-F$50)*10)),1))</f>
        <v>8.3000000000000007</v>
      </c>
      <c r="G21" s="263">
        <f>IF(P2_IndicatorData!G24="No data","x",ROUND(IF(P2_IndicatorData!G24&gt;G$51,0,IF(P2_IndicatorData!G24&lt;G$50,10,(G$51-P2_IndicatorData!G24)/(G$51-G$50)*10)),1))</f>
        <v>4</v>
      </c>
      <c r="H21" s="263">
        <f>IF(P2_IndicatorData!H24="No data","x",ROUND(IF(P2_IndicatorData!H24&gt;H$51,10,IF(P2_IndicatorData!H24&lt;H$50,0,10-(H$51-P2_IndicatorData!H24)/(H$51-H$50)*10)),1))</f>
        <v>9.1</v>
      </c>
      <c r="I21" s="263">
        <f>IF(P2_IndicatorData!I24="No data","x",ROUND(IF(P2_IndicatorData!I24&gt;I$51,10,IF(P2_IndicatorData!I24&lt;I$50,0,10-(I$51-P2_IndicatorData!I24)/(I$51-I$50)*10)),1))</f>
        <v>6.5</v>
      </c>
      <c r="J21" s="263">
        <f>IF(P2_IndicatorData!J24="No data","x",ROUND(IF(P2_IndicatorData!J24&gt;J$51,10,IF(P2_IndicatorData!J24&lt;J$50,0,10-(J$51-P2_IndicatorData!J24)/(J$51-J$50)*10)),1))</f>
        <v>8</v>
      </c>
      <c r="K21" s="263">
        <f>IF(P2_IndicatorData!K24="No data","x",ROUND(IF(P2_IndicatorData!K24&gt;K$51,0,IF(P2_IndicatorData!K24&lt;K$50,10,(K$51-P2_IndicatorData!K24)/(K$51-K$50)*10)),1))</f>
        <v>3.1</v>
      </c>
      <c r="L21" s="263">
        <f>IF(P2_IndicatorData!L24="No data","x",ROUND(IF(P2_IndicatorData!L24&gt;L$51,0,IF(P2_IndicatorData!L24&lt;L$50,10,(L$51-P2_IndicatorData!L24)/(L$51-L$50)*10)),1))</f>
        <v>3.5</v>
      </c>
      <c r="M21" s="263">
        <f>IF(P2_IndicatorData!M24="No data","x",ROUND(IF(P2_IndicatorData!M24&gt;M$51,0,IF(P2_IndicatorData!M24&lt;M$50,10,(M$51-P2_IndicatorData!M24)/(M$51-M$50)*10)),1))</f>
        <v>10</v>
      </c>
      <c r="N21" s="263">
        <f>IF(P2_IndicatorData!O24="No data","x",ROUND(IF(P2_IndicatorData!O24&gt;N$51,10,IF(P2_IndicatorData!O24&lt;N$50,0,10-(N$51-P2_IndicatorData!O24)/(N$51-N$50)*10)),1))</f>
        <v>0</v>
      </c>
      <c r="O21" s="263">
        <f>IF(P2_IndicatorData!Q24="No data","x",ROUND(IF(P2_IndicatorData!Q24&gt;O$51,10,IF(P2_IndicatorData!Q24&lt;O$50,0,10-(O$51-P2_IndicatorData!Q24)/(O$51-O$50)*10)),1))</f>
        <v>0</v>
      </c>
      <c r="P21" s="263">
        <f>IF(P2_IndicatorData!S24="No data","x",ROUND(IF(P2_IndicatorData!S24&gt;P$51,10,IF(P2_IndicatorData!S24&lt;P$50,0,10-(P$51-P2_IndicatorData!S24)/(P$51-P$50)*10)),1))</f>
        <v>7.3</v>
      </c>
      <c r="Q21" s="263">
        <f>IF(P2_IndicatorData!T24="No data","x",ROUND(IF(P2_IndicatorData!T24&gt;Q$51,10,IF(P2_IndicatorData!T24&lt;Q$50,0,10-(Q$51-P2_IndicatorData!T24)/(Q$51-Q$50)*10)),1))</f>
        <v>1.9</v>
      </c>
      <c r="R21" s="263">
        <f>IF(P2_IndicatorData!U24="No data","x",ROUND(IF(P2_IndicatorData!U24&gt;R$51,10,IF(P2_IndicatorData!U24&lt;R$50,0,10-(R$51-P2_IndicatorData!U24)/(R$51-R$50)*10)),1))</f>
        <v>2.4</v>
      </c>
      <c r="S21" s="263">
        <f>IF(P2_IndicatorData!V24="No data","x",ROUND(IF(P2_IndicatorData!V24&gt;S$51,0,IF(P2_IndicatorData!V24&lt;S$50,10,(S$51-P2_IndicatorData!V24)/(S$51-S$50)*10)),1))</f>
        <v>8.9</v>
      </c>
      <c r="T21" s="263">
        <f>IF(P2_IndicatorData!W24="No data","x",ROUND(IF(P2_IndicatorData!W24&gt;T$51,10,IF(P2_IndicatorData!W24&lt;T$50,0,10-(T$51-P2_IndicatorData!W24)/(T$51-T$50)*10)),1))</f>
        <v>5.3</v>
      </c>
      <c r="U21" s="263">
        <f>IF(P2_IndicatorData!X24="No data","x",ROUND(IF(P2_IndicatorData!X24&gt;U$51,0,IF(P2_IndicatorData!X24&lt;U$50,10,(U$51-P2_IndicatorData!X24)/(U$51-U$50)*10)),1))</f>
        <v>7.4</v>
      </c>
      <c r="V21" s="263">
        <f>IF(P2_IndicatorData!Y24="No data","x",ROUND(IF(P2_IndicatorData!Y24&gt;V$51,10,IF(P2_IndicatorData!Y24&lt;V$50,0,10-(V$51-P2_IndicatorData!Y24)/(V$51-V$50)*10)),1))</f>
        <v>8.4</v>
      </c>
      <c r="W21" s="263">
        <f>IF(P2_IndicatorData!Z24="No data","x",ROUND(IF(P2_IndicatorData!Z24&gt;W$51,10,IF(P2_IndicatorData!Z24&lt;W$50,0,10-(W$51-P2_IndicatorData!Z24)/(W$51-W$50)*10)),1))</f>
        <v>7</v>
      </c>
      <c r="X21" s="263">
        <f>IF(P2_IndicatorData!AA24="No data","x",ROUND(IF(P2_IndicatorData!AA24&gt;X$51,10,IF(P2_IndicatorData!AA24&lt;X$50,0,10-(X$51-P2_IndicatorData!AA24)/(X$51-X$50)*10)),1))</f>
        <v>6.6</v>
      </c>
      <c r="Y21" s="263">
        <f>IF(P2_IndicatorData!AB24="No data","x",ROUND(IF(P2_IndicatorData!AB24&gt;Y$51,0,IF(P2_IndicatorData!AB24&lt;Y$50,10,(Y$51-P2_IndicatorData!AB24)/(Y$51-Y$50)*10)),1))</f>
        <v>8.5</v>
      </c>
      <c r="Z21" s="263">
        <f>IF(P2_IndicatorData!AC24="No data","x",ROUND(IF(P2_IndicatorData!AC24&gt;Z$51,0,IF(P2_IndicatorData!AC24&lt;Z$50,10,(Z$51-P2_IndicatorData!AC24)/(Z$51-Z$50)*10)),1))</f>
        <v>8.9</v>
      </c>
      <c r="AA21" s="263">
        <f>IF(P2_IndicatorData!AD24="No data","x",ROUND(IF(P2_IndicatorData!AD24&gt;AA$51,10,IF(P2_IndicatorData!AD24&lt;AA$50,0,10-(AA$51-P2_IndicatorData!AD24)/(AA$51-AA$50)*10)),1))</f>
        <v>7.9</v>
      </c>
      <c r="AB21" s="263">
        <f>IF(P2_IndicatorData!AE24="No data","x",ROUND(IF(P2_IndicatorData!AE24&gt;AB$51,0,IF(P2_IndicatorData!AE24&lt;AB$50,10,(AB$51-P2_IndicatorData!AE24)/(AB$51-AB$50)*10)),1))</f>
        <v>8.6</v>
      </c>
      <c r="AC21" s="263">
        <f>IF(P2_IndicatorData!AH24="No data","x",ROUND(IF(P2_IndicatorData!AH24&gt;AC$51,10,IF(P2_IndicatorData!AH24&lt;AC$50,0,10-(AC$51-P2_IndicatorData!AH24)/(AC$51-AC$50)*10)),1))</f>
        <v>3.7</v>
      </c>
      <c r="AD21" s="263">
        <f>IF(P2_IndicatorData!AI24="No data","x",ROUND(IF(P2_IndicatorData!AI24&gt;AD$51,0,IF(P2_IndicatorData!AI24&lt;AD$50,10,(AD$51-P2_IndicatorData!AI24)/(AD$51-AD$50)*10)),1))</f>
        <v>6.2</v>
      </c>
      <c r="AE21" s="264">
        <f t="shared" si="0"/>
        <v>7.8</v>
      </c>
      <c r="AF21" s="265">
        <f t="shared" si="1"/>
        <v>6.7</v>
      </c>
      <c r="AG21" s="265">
        <f t="shared" si="2"/>
        <v>7.8</v>
      </c>
      <c r="AH21" s="265">
        <f t="shared" si="3"/>
        <v>5.6</v>
      </c>
      <c r="AI21" s="266">
        <f t="shared" si="4"/>
        <v>6.7</v>
      </c>
      <c r="AJ21" s="265">
        <f t="shared" si="5"/>
        <v>2.2000000000000002</v>
      </c>
      <c r="AK21" s="265">
        <f t="shared" si="6"/>
        <v>6.8</v>
      </c>
      <c r="AL21" s="265">
        <f t="shared" si="7"/>
        <v>2.4</v>
      </c>
      <c r="AM21" s="266">
        <f t="shared" si="8"/>
        <v>3.8</v>
      </c>
      <c r="AN21" s="265">
        <f t="shared" si="9"/>
        <v>7.1</v>
      </c>
      <c r="AO21" s="265">
        <f t="shared" si="10"/>
        <v>8</v>
      </c>
      <c r="AP21" s="264">
        <f t="shared" si="11"/>
        <v>7.7</v>
      </c>
      <c r="AQ21" s="265">
        <f t="shared" si="12"/>
        <v>7.6</v>
      </c>
      <c r="AR21" s="266">
        <f t="shared" si="13"/>
        <v>7.6</v>
      </c>
      <c r="AS21" s="265">
        <f t="shared" si="14"/>
        <v>8.3000000000000007</v>
      </c>
      <c r="AT21" s="265">
        <f>IF(P2_IndicatorData!AG24="No data","x",ROUND(IF(P2_IndicatorData!AG24&gt;AT$51,10,IF(P2_IndicatorData!AG24&lt;AT$50,0,10-(AT$51-P2_IndicatorData!AG24)/(AT$51-AT$50)*10)),1))</f>
        <v>9.8000000000000007</v>
      </c>
      <c r="AU21" s="265">
        <f>IF(P2_IndicatorData!AF24="No data",0.1,ROUND(IF(P2_IndicatorData!AF24&gt;AU$51,10,IF(P2_IndicatorData!AF24&lt;AU$50,0.1,10-(AU$51-P2_IndicatorData!AF24)/(AU$51-AU$50)*10)),1))</f>
        <v>2.5</v>
      </c>
      <c r="AV21" s="266">
        <f t="shared" si="15"/>
        <v>6.9</v>
      </c>
      <c r="AW21" s="266">
        <f t="shared" si="16"/>
        <v>5</v>
      </c>
      <c r="AX21" s="256">
        <f t="shared" si="17"/>
        <v>6</v>
      </c>
    </row>
    <row r="22" spans="1:50">
      <c r="A22" s="182" t="s">
        <v>102</v>
      </c>
      <c r="B22" s="182" t="s">
        <v>103</v>
      </c>
      <c r="C22" s="263">
        <f>IF(P2_IndicatorData!C25="No data","x",ROUND(IF(P2_IndicatorData!C25&gt;C$51,10,IF(P2_IndicatorData!C25&lt;C$50,0,10-(C$51-P2_IndicatorData!C25)/(C$51-C$50)*10)),1))</f>
        <v>9.1</v>
      </c>
      <c r="D22" s="263">
        <f>IF(P2_IndicatorData!D25="No data","x",ROUND(IF(P2_IndicatorData!D25&gt;D$51,0,IF(P2_IndicatorData!D25&lt;D$50,10,(D$51-P2_IndicatorData!D25)/(D$51-D$50)*10)),1))</f>
        <v>5.4</v>
      </c>
      <c r="E22" s="263">
        <f>IF(P2_IndicatorData!E25="No data","x",ROUND(IF(P2_IndicatorData!E25&gt;E$51,0,IF(P2_IndicatorData!E25&lt;E$50,10,(E$51-P2_IndicatorData!E25)/(E$51-E$50)*10)),1))</f>
        <v>9.1999999999999993</v>
      </c>
      <c r="F22" s="263">
        <f>IF(P2_IndicatorData!F25="No data","x",ROUND(IF(P2_IndicatorData!F25&gt;F$51,0,IF(P2_IndicatorData!F25&lt;F$50,10,(F$51-P2_IndicatorData!F25)/(F$51-F$50)*10)),1))</f>
        <v>6.8</v>
      </c>
      <c r="G22" s="263">
        <f>IF(P2_IndicatorData!G25="No data","x",ROUND(IF(P2_IndicatorData!G25&gt;G$51,0,IF(P2_IndicatorData!G25&lt;G$50,10,(G$51-P2_IndicatorData!G25)/(G$51-G$50)*10)),1))</f>
        <v>2.9</v>
      </c>
      <c r="H22" s="263">
        <f>IF(P2_IndicatorData!H25="No data","x",ROUND(IF(P2_IndicatorData!H25&gt;H$51,10,IF(P2_IndicatorData!H25&lt;H$50,0,10-(H$51-P2_IndicatorData!H25)/(H$51-H$50)*10)),1))</f>
        <v>5</v>
      </c>
      <c r="I22" s="263">
        <f>IF(P2_IndicatorData!I25="No data","x",ROUND(IF(P2_IndicatorData!I25&gt;I$51,10,IF(P2_IndicatorData!I25&lt;I$50,0,10-(I$51-P2_IndicatorData!I25)/(I$51-I$50)*10)),1))</f>
        <v>10</v>
      </c>
      <c r="J22" s="263">
        <f>IF(P2_IndicatorData!J25="No data","x",ROUND(IF(P2_IndicatorData!J25&gt;J$51,10,IF(P2_IndicatorData!J25&lt;J$50,0,10-(J$51-P2_IndicatorData!J25)/(J$51-J$50)*10)),1))</f>
        <v>4.0999999999999996</v>
      </c>
      <c r="K22" s="263">
        <f>IF(P2_IndicatorData!K25="No data","x",ROUND(IF(P2_IndicatorData!K25&gt;K$51,0,IF(P2_IndicatorData!K25&lt;K$50,10,(K$51-P2_IndicatorData!K25)/(K$51-K$50)*10)),1))</f>
        <v>2.1</v>
      </c>
      <c r="L22" s="263">
        <f>IF(P2_IndicatorData!L25="No data","x",ROUND(IF(P2_IndicatorData!L25&gt;L$51,0,IF(P2_IndicatorData!L25&lt;L$50,10,(L$51-P2_IndicatorData!L25)/(L$51-L$50)*10)),1))</f>
        <v>3.3</v>
      </c>
      <c r="M22" s="263">
        <f>IF(P2_IndicatorData!M25="No data","x",ROUND(IF(P2_IndicatorData!M25&gt;M$51,0,IF(P2_IndicatorData!M25&lt;M$50,10,(M$51-P2_IndicatorData!M25)/(M$51-M$50)*10)),1))</f>
        <v>5.8</v>
      </c>
      <c r="N22" s="263">
        <f>IF(P2_IndicatorData!O25="No data","x",ROUND(IF(P2_IndicatorData!O25&gt;N$51,10,IF(P2_IndicatorData!O25&lt;N$50,0,10-(N$51-P2_IndicatorData!O25)/(N$51-N$50)*10)),1))</f>
        <v>0</v>
      </c>
      <c r="O22" s="263">
        <f>IF(P2_IndicatorData!Q25="No data","x",ROUND(IF(P2_IndicatorData!Q25&gt;O$51,10,IF(P2_IndicatorData!Q25&lt;O$50,0,10-(O$51-P2_IndicatorData!Q25)/(O$51-O$50)*10)),1))</f>
        <v>0</v>
      </c>
      <c r="P22" s="263">
        <f>IF(P2_IndicatorData!S25="No data","x",ROUND(IF(P2_IndicatorData!S25&gt;P$51,10,IF(P2_IndicatorData!S25&lt;P$50,0,10-(P$51-P2_IndicatorData!S25)/(P$51-P$50)*10)),1))</f>
        <v>1.1000000000000001</v>
      </c>
      <c r="Q22" s="263">
        <f>IF(P2_IndicatorData!T25="No data","x",ROUND(IF(P2_IndicatorData!T25&gt;Q$51,10,IF(P2_IndicatorData!T25&lt;Q$50,0,10-(Q$51-P2_IndicatorData!T25)/(Q$51-Q$50)*10)),1))</f>
        <v>2</v>
      </c>
      <c r="R22" s="263">
        <f>IF(P2_IndicatorData!U25="No data","x",ROUND(IF(P2_IndicatorData!U25&gt;R$51,10,IF(P2_IndicatorData!U25&lt;R$50,0,10-(R$51-P2_IndicatorData!U25)/(R$51-R$50)*10)),1))</f>
        <v>1.9</v>
      </c>
      <c r="S22" s="263">
        <f>IF(P2_IndicatorData!V25="No data","x",ROUND(IF(P2_IndicatorData!V25&gt;S$51,0,IF(P2_IndicatorData!V25&lt;S$50,10,(S$51-P2_IndicatorData!V25)/(S$51-S$50)*10)),1))</f>
        <v>5.0999999999999996</v>
      </c>
      <c r="T22" s="263">
        <f>IF(P2_IndicatorData!W25="No data","x",ROUND(IF(P2_IndicatorData!W25&gt;T$51,10,IF(P2_IndicatorData!W25&lt;T$50,0,10-(T$51-P2_IndicatorData!W25)/(T$51-T$50)*10)),1))</f>
        <v>8.1</v>
      </c>
      <c r="U22" s="263">
        <f>IF(P2_IndicatorData!X25="No data","x",ROUND(IF(P2_IndicatorData!X25&gt;U$51,0,IF(P2_IndicatorData!X25&lt;U$50,10,(U$51-P2_IndicatorData!X25)/(U$51-U$50)*10)),1))</f>
        <v>6.3</v>
      </c>
      <c r="V22" s="263">
        <f>IF(P2_IndicatorData!Y25="No data","x",ROUND(IF(P2_IndicatorData!Y25&gt;V$51,10,IF(P2_IndicatorData!Y25&lt;V$50,0,10-(V$51-P2_IndicatorData!Y25)/(V$51-V$50)*10)),1))</f>
        <v>0</v>
      </c>
      <c r="W22" s="263">
        <f>IF(P2_IndicatorData!Z25="No data","x",ROUND(IF(P2_IndicatorData!Z25&gt;W$51,10,IF(P2_IndicatorData!Z25&lt;W$50,0,10-(W$51-P2_IndicatorData!Z25)/(W$51-W$50)*10)),1))</f>
        <v>0</v>
      </c>
      <c r="X22" s="263">
        <f>IF(P2_IndicatorData!AA25="No data","x",ROUND(IF(P2_IndicatorData!AA25&gt;X$51,10,IF(P2_IndicatorData!AA25&lt;X$50,0,10-(X$51-P2_IndicatorData!AA25)/(X$51-X$50)*10)),1))</f>
        <v>1.8</v>
      </c>
      <c r="Y22" s="263">
        <f>IF(P2_IndicatorData!AB25="No data","x",ROUND(IF(P2_IndicatorData!AB25&gt;Y$51,0,IF(P2_IndicatorData!AB25&lt;Y$50,10,(Y$51-P2_IndicatorData!AB25)/(Y$51-Y$50)*10)),1))</f>
        <v>8.6</v>
      </c>
      <c r="Z22" s="263">
        <f>IF(P2_IndicatorData!AC25="No data","x",ROUND(IF(P2_IndicatorData!AC25&gt;Z$51,0,IF(P2_IndicatorData!AC25&lt;Z$50,10,(Z$51-P2_IndicatorData!AC25)/(Z$51-Z$50)*10)),1))</f>
        <v>7.6</v>
      </c>
      <c r="AA22" s="263">
        <f>IF(P2_IndicatorData!AD25="No data","x",ROUND(IF(P2_IndicatorData!AD25&gt;AA$51,10,IF(P2_IndicatorData!AD25&lt;AA$50,0,10-(AA$51-P2_IndicatorData!AD25)/(AA$51-AA$50)*10)),1))</f>
        <v>7.9</v>
      </c>
      <c r="AB22" s="263">
        <f>IF(P2_IndicatorData!AE25="No data","x",ROUND(IF(P2_IndicatorData!AE25&gt;AB$51,0,IF(P2_IndicatorData!AE25&lt;AB$50,10,(AB$51-P2_IndicatorData!AE25)/(AB$51-AB$50)*10)),1))</f>
        <v>7.2</v>
      </c>
      <c r="AC22" s="263">
        <f>IF(P2_IndicatorData!AH25="No data","x",ROUND(IF(P2_IndicatorData!AH25&gt;AC$51,10,IF(P2_IndicatorData!AH25&lt;AC$50,0,10-(AC$51-P2_IndicatorData!AH25)/(AC$51-AC$50)*10)),1))</f>
        <v>2.2999999999999998</v>
      </c>
      <c r="AD22" s="263">
        <f>IF(P2_IndicatorData!AI25="No data","x",ROUND(IF(P2_IndicatorData!AI25&gt;AD$51,0,IF(P2_IndicatorData!AI25&lt;AD$50,10,(AD$51-P2_IndicatorData!AI25)/(AD$51-AD$50)*10)),1))</f>
        <v>4.9000000000000004</v>
      </c>
      <c r="AE22" s="264">
        <f t="shared" si="0"/>
        <v>6.1</v>
      </c>
      <c r="AF22" s="265">
        <f t="shared" si="1"/>
        <v>7.6</v>
      </c>
      <c r="AG22" s="265">
        <f t="shared" si="2"/>
        <v>7.5</v>
      </c>
      <c r="AH22" s="265">
        <f t="shared" si="3"/>
        <v>3.1</v>
      </c>
      <c r="AI22" s="266">
        <f t="shared" si="4"/>
        <v>6.1</v>
      </c>
      <c r="AJ22" s="265">
        <f t="shared" si="5"/>
        <v>2</v>
      </c>
      <c r="AK22" s="265">
        <f t="shared" si="6"/>
        <v>4.5999999999999996</v>
      </c>
      <c r="AL22" s="265">
        <f t="shared" si="7"/>
        <v>0.4</v>
      </c>
      <c r="AM22" s="266">
        <f t="shared" si="8"/>
        <v>2.2999999999999998</v>
      </c>
      <c r="AN22" s="265">
        <f t="shared" si="9"/>
        <v>6.6</v>
      </c>
      <c r="AO22" s="265">
        <f t="shared" si="10"/>
        <v>6</v>
      </c>
      <c r="AP22" s="264">
        <f t="shared" si="11"/>
        <v>0</v>
      </c>
      <c r="AQ22" s="265">
        <f t="shared" si="12"/>
        <v>3.2</v>
      </c>
      <c r="AR22" s="266">
        <f t="shared" si="13"/>
        <v>5.3</v>
      </c>
      <c r="AS22" s="265">
        <f t="shared" si="14"/>
        <v>7.6</v>
      </c>
      <c r="AT22" s="265">
        <f>IF(P2_IndicatorData!AG25="No data","x",ROUND(IF(P2_IndicatorData!AG25&gt;AT$51,10,IF(P2_IndicatorData!AG25&lt;AT$50,0,10-(AT$51-P2_IndicatorData!AG25)/(AT$51-AT$50)*10)),1))</f>
        <v>4.7</v>
      </c>
      <c r="AU22" s="265">
        <f>IF(P2_IndicatorData!AF25="No data",0.1,ROUND(IF(P2_IndicatorData!AF25&gt;AU$51,10,IF(P2_IndicatorData!AF25&lt;AU$50,0.1,10-(AU$51-P2_IndicatorData!AF25)/(AU$51-AU$50)*10)),1))</f>
        <v>3.8</v>
      </c>
      <c r="AV22" s="266">
        <f t="shared" si="15"/>
        <v>5.4</v>
      </c>
      <c r="AW22" s="266">
        <f t="shared" si="16"/>
        <v>3.6</v>
      </c>
      <c r="AX22" s="256">
        <f t="shared" si="17"/>
        <v>4.5</v>
      </c>
    </row>
    <row r="23" spans="1:50">
      <c r="A23" s="182" t="s">
        <v>104</v>
      </c>
      <c r="B23" s="182" t="s">
        <v>105</v>
      </c>
      <c r="C23" s="263">
        <f>IF(P2_IndicatorData!C26="No data","x",ROUND(IF(P2_IndicatorData!C26&gt;C$51,10,IF(P2_IndicatorData!C26&lt;C$50,0,10-(C$51-P2_IndicatorData!C26)/(C$51-C$50)*10)),1))</f>
        <v>9.1</v>
      </c>
      <c r="D23" s="263">
        <f>IF(P2_IndicatorData!D26="No data","x",ROUND(IF(P2_IndicatorData!D26&gt;D$51,0,IF(P2_IndicatorData!D26&lt;D$50,10,(D$51-P2_IndicatorData!D26)/(D$51-D$50)*10)),1))</f>
        <v>9.9</v>
      </c>
      <c r="E23" s="263">
        <f>IF(P2_IndicatorData!E26="No data","x",ROUND(IF(P2_IndicatorData!E26&gt;E$51,0,IF(P2_IndicatorData!E26&lt;E$50,10,(E$51-P2_IndicatorData!E26)/(E$51-E$50)*10)),1))</f>
        <v>9.4</v>
      </c>
      <c r="F23" s="263">
        <f>IF(P2_IndicatorData!F26="No data","x",ROUND(IF(P2_IndicatorData!F26&gt;F$51,0,IF(P2_IndicatorData!F26&lt;F$50,10,(F$51-P2_IndicatorData!F26)/(F$51-F$50)*10)),1))</f>
        <v>10</v>
      </c>
      <c r="G23" s="263">
        <f>IF(P2_IndicatorData!G26="No data","x",ROUND(IF(P2_IndicatorData!G26&gt;G$51,0,IF(P2_IndicatorData!G26&lt;G$50,10,(G$51-P2_IndicatorData!G26)/(G$51-G$50)*10)),1))</f>
        <v>7.9</v>
      </c>
      <c r="H23" s="263">
        <f>IF(P2_IndicatorData!H26="No data","x",ROUND(IF(P2_IndicatorData!H26&gt;H$51,10,IF(P2_IndicatorData!H26&lt;H$50,0,10-(H$51-P2_IndicatorData!H26)/(H$51-H$50)*10)),1))</f>
        <v>6.4</v>
      </c>
      <c r="I23" s="263">
        <f>IF(P2_IndicatorData!I26="No data","x",ROUND(IF(P2_IndicatorData!I26&gt;I$51,10,IF(P2_IndicatorData!I26&lt;I$50,0,10-(I$51-P2_IndicatorData!I26)/(I$51-I$50)*10)),1))</f>
        <v>7.9</v>
      </c>
      <c r="J23" s="263">
        <f>IF(P2_IndicatorData!J26="No data","x",ROUND(IF(P2_IndicatorData!J26&gt;J$51,10,IF(P2_IndicatorData!J26&lt;J$50,0,10-(J$51-P2_IndicatorData!J26)/(J$51-J$50)*10)),1))</f>
        <v>8.1999999999999993</v>
      </c>
      <c r="K23" s="263">
        <f>IF(P2_IndicatorData!K26="No data","x",ROUND(IF(P2_IndicatorData!K26&gt;K$51,0,IF(P2_IndicatorData!K26&lt;K$50,10,(K$51-P2_IndicatorData!K26)/(K$51-K$50)*10)),1))</f>
        <v>2.1</v>
      </c>
      <c r="L23" s="263">
        <f>IF(P2_IndicatorData!L26="No data","x",ROUND(IF(P2_IndicatorData!L26&gt;L$51,0,IF(P2_IndicatorData!L26&lt;L$50,10,(L$51-P2_IndicatorData!L26)/(L$51-L$50)*10)),1))</f>
        <v>2.7</v>
      </c>
      <c r="M23" s="263">
        <f>IF(P2_IndicatorData!M26="No data","x",ROUND(IF(P2_IndicatorData!M26&gt;M$51,0,IF(P2_IndicatorData!M26&lt;M$50,10,(M$51-P2_IndicatorData!M26)/(M$51-M$50)*10)),1))</f>
        <v>9.1999999999999993</v>
      </c>
      <c r="N23" s="263">
        <f>IF(P2_IndicatorData!O26="No data","x",ROUND(IF(P2_IndicatorData!O26&gt;N$51,10,IF(P2_IndicatorData!O26&lt;N$50,0,10-(N$51-P2_IndicatorData!O26)/(N$51-N$50)*10)),1))</f>
        <v>5.7</v>
      </c>
      <c r="O23" s="263">
        <f>IF(P2_IndicatorData!Q26="No data","x",ROUND(IF(P2_IndicatorData!Q26&gt;O$51,10,IF(P2_IndicatorData!Q26&lt;O$50,0,10-(O$51-P2_IndicatorData!Q26)/(O$51-O$50)*10)),1))</f>
        <v>0</v>
      </c>
      <c r="P23" s="263">
        <f>IF(P2_IndicatorData!S26="No data","x",ROUND(IF(P2_IndicatorData!S26&gt;P$51,10,IF(P2_IndicatorData!S26&lt;P$50,0,10-(P$51-P2_IndicatorData!S26)/(P$51-P$50)*10)),1))</f>
        <v>6.2</v>
      </c>
      <c r="Q23" s="263">
        <f>IF(P2_IndicatorData!T26="No data","x",ROUND(IF(P2_IndicatorData!T26&gt;Q$51,10,IF(P2_IndicatorData!T26&lt;Q$50,0,10-(Q$51-P2_IndicatorData!T26)/(Q$51-Q$50)*10)),1))</f>
        <v>1.8</v>
      </c>
      <c r="R23" s="263">
        <f>IF(P2_IndicatorData!U26="No data","x",ROUND(IF(P2_IndicatorData!U26&gt;R$51,10,IF(P2_IndicatorData!U26&lt;R$50,0,10-(R$51-P2_IndicatorData!U26)/(R$51-R$50)*10)),1))</f>
        <v>2.2000000000000002</v>
      </c>
      <c r="S23" s="263">
        <f>IF(P2_IndicatorData!V26="No data","x",ROUND(IF(P2_IndicatorData!V26&gt;S$51,0,IF(P2_IndicatorData!V26&lt;S$50,10,(S$51-P2_IndicatorData!V26)/(S$51-S$50)*10)),1))</f>
        <v>5.7</v>
      </c>
      <c r="T23" s="309">
        <f>IF(P2_IndicatorData!W26="No data","x",ROUND(IF(P2_IndicatorData!W26&gt;T$51,10,IF(P2_IndicatorData!W26&lt;T$50,0,10-(T$51-P2_IndicatorData!W26)/(T$51-T$50)*10)),1))</f>
        <v>2.4</v>
      </c>
      <c r="U23" s="263">
        <f>IF(P2_IndicatorData!X26="No data","x",ROUND(IF(P2_IndicatorData!X26&gt;U$51,0,IF(P2_IndicatorData!X26&lt;U$50,10,(U$51-P2_IndicatorData!X26)/(U$51-U$50)*10)),1))</f>
        <v>9</v>
      </c>
      <c r="V23" s="263">
        <f>IF(P2_IndicatorData!Y26="No data","x",ROUND(IF(P2_IndicatorData!Y26&gt;V$51,10,IF(P2_IndicatorData!Y26&lt;V$50,0,10-(V$51-P2_IndicatorData!Y26)/(V$51-V$50)*10)),1))</f>
        <v>3.5</v>
      </c>
      <c r="W23" s="263">
        <f>IF(P2_IndicatorData!Z26="No data","x",ROUND(IF(P2_IndicatorData!Z26&gt;W$51,10,IF(P2_IndicatorData!Z26&lt;W$50,0,10-(W$51-P2_IndicatorData!Z26)/(W$51-W$50)*10)),1))</f>
        <v>3.5</v>
      </c>
      <c r="X23" s="263">
        <f>IF(P2_IndicatorData!AA26="No data","x",ROUND(IF(P2_IndicatorData!AA26&gt;X$51,10,IF(P2_IndicatorData!AA26&lt;X$50,0,10-(X$51-P2_IndicatorData!AA26)/(X$51-X$50)*10)),1))</f>
        <v>4</v>
      </c>
      <c r="Y23" s="263">
        <f>IF(P2_IndicatorData!AB26="No data","x",ROUND(IF(P2_IndicatorData!AB26&gt;Y$51,0,IF(P2_IndicatorData!AB26&lt;Y$50,10,(Y$51-P2_IndicatorData!AB26)/(Y$51-Y$50)*10)),1))</f>
        <v>7</v>
      </c>
      <c r="Z23" s="263">
        <f>IF(P2_IndicatorData!AC26="No data","x",ROUND(IF(P2_IndicatorData!AC26&gt;Z$51,0,IF(P2_IndicatorData!AC26&lt;Z$50,10,(Z$51-P2_IndicatorData!AC26)/(Z$51-Z$50)*10)),1))</f>
        <v>7.7</v>
      </c>
      <c r="AA23" s="263">
        <f>IF(P2_IndicatorData!AD26="No data","x",ROUND(IF(P2_IndicatorData!AD26&gt;AA$51,10,IF(P2_IndicatorData!AD26&lt;AA$50,0,10-(AA$51-P2_IndicatorData!AD26)/(AA$51-AA$50)*10)),1))</f>
        <v>4.9000000000000004</v>
      </c>
      <c r="AB23" s="263">
        <f>IF(P2_IndicatorData!AE26="No data","x",ROUND(IF(P2_IndicatorData!AE26&gt;AB$51,0,IF(P2_IndicatorData!AE26&lt;AB$50,10,(AB$51-P2_IndicatorData!AE26)/(AB$51-AB$50)*10)),1))</f>
        <v>7.1</v>
      </c>
      <c r="AC23" s="263">
        <f>IF(P2_IndicatorData!AH26="No data","x",ROUND(IF(P2_IndicatorData!AH26&gt;AC$51,10,IF(P2_IndicatorData!AH26&lt;AC$50,0,10-(AC$51-P2_IndicatorData!AH26)/(AC$51-AC$50)*10)),1))</f>
        <v>3.4</v>
      </c>
      <c r="AD23" s="263">
        <f>IF(P2_IndicatorData!AI26="No data","x",ROUND(IF(P2_IndicatorData!AI26&gt;AD$51,0,IF(P2_IndicatorData!AI26&lt;AD$50,10,(AD$51-P2_IndicatorData!AI26)/(AD$51-AD$50)*10)),1))</f>
        <v>4.8</v>
      </c>
      <c r="AE23" s="264">
        <f t="shared" si="0"/>
        <v>9.3000000000000007</v>
      </c>
      <c r="AF23" s="265">
        <f t="shared" si="1"/>
        <v>9.1999999999999993</v>
      </c>
      <c r="AG23" s="265">
        <f t="shared" si="2"/>
        <v>7.2</v>
      </c>
      <c r="AH23" s="265">
        <f t="shared" si="3"/>
        <v>5.2</v>
      </c>
      <c r="AI23" s="266">
        <f t="shared" si="4"/>
        <v>7.2</v>
      </c>
      <c r="AJ23" s="265">
        <f t="shared" si="5"/>
        <v>2</v>
      </c>
      <c r="AK23" s="265">
        <f t="shared" si="6"/>
        <v>6</v>
      </c>
      <c r="AL23" s="265">
        <f t="shared" si="7"/>
        <v>4</v>
      </c>
      <c r="AM23" s="266">
        <f t="shared" si="8"/>
        <v>4</v>
      </c>
      <c r="AN23" s="265">
        <f t="shared" si="9"/>
        <v>4.0999999999999996</v>
      </c>
      <c r="AO23" s="265">
        <f t="shared" si="10"/>
        <v>6.2</v>
      </c>
      <c r="AP23" s="264">
        <f t="shared" si="11"/>
        <v>3.5</v>
      </c>
      <c r="AQ23" s="265">
        <f t="shared" si="12"/>
        <v>6.3</v>
      </c>
      <c r="AR23" s="266">
        <f t="shared" si="13"/>
        <v>5.5</v>
      </c>
      <c r="AS23" s="265">
        <f t="shared" si="14"/>
        <v>6</v>
      </c>
      <c r="AT23" s="265">
        <f>IF(P2_IndicatorData!AG26="No data","x",ROUND(IF(P2_IndicatorData!AG26&gt;AT$51,10,IF(P2_IndicatorData!AG26&lt;AT$50,0,10-(AT$51-P2_IndicatorData!AG26)/(AT$51-AT$50)*10)),1))</f>
        <v>3.3</v>
      </c>
      <c r="AU23" s="265">
        <f>IF(P2_IndicatorData!AF26="No data",0.1,ROUND(IF(P2_IndicatorData!AF26&gt;AU$51,10,IF(P2_IndicatorData!AF26&lt;AU$50,0.1,10-(AU$51-P2_IndicatorData!AF26)/(AU$51-AU$50)*10)),1))</f>
        <v>2.5</v>
      </c>
      <c r="AV23" s="266">
        <f t="shared" si="15"/>
        <v>3.9</v>
      </c>
      <c r="AW23" s="266">
        <f t="shared" si="16"/>
        <v>4.0999999999999996</v>
      </c>
      <c r="AX23" s="256">
        <f t="shared" si="17"/>
        <v>4.9000000000000004</v>
      </c>
    </row>
    <row r="24" spans="1:50">
      <c r="A24" s="182" t="s">
        <v>106</v>
      </c>
      <c r="B24" s="182" t="s">
        <v>107</v>
      </c>
      <c r="C24" s="263">
        <f>IF(P2_IndicatorData!C27="No data","x",ROUND(IF(P2_IndicatorData!C27&gt;C$51,10,IF(P2_IndicatorData!C27&lt;C$50,0,10-(C$51-P2_IndicatorData!C27)/(C$51-C$50)*10)),1))</f>
        <v>7.5</v>
      </c>
      <c r="D24" s="263">
        <f>IF(P2_IndicatorData!D27="No data","x",ROUND(IF(P2_IndicatorData!D27&gt;D$51,0,IF(P2_IndicatorData!D27&lt;D$50,10,(D$51-P2_IndicatorData!D27)/(D$51-D$50)*10)),1))</f>
        <v>5.0999999999999996</v>
      </c>
      <c r="E24" s="263">
        <f>IF(P2_IndicatorData!E27="No data","x",ROUND(IF(P2_IndicatorData!E27&gt;E$51,0,IF(P2_IndicatorData!E27&lt;E$50,10,(E$51-P2_IndicatorData!E27)/(E$51-E$50)*10)),1))</f>
        <v>3.5</v>
      </c>
      <c r="F24" s="263">
        <f>IF(P2_IndicatorData!F27="No data","x",ROUND(IF(P2_IndicatorData!F27&gt;F$51,0,IF(P2_IndicatorData!F27&lt;F$50,10,(F$51-P2_IndicatorData!F27)/(F$51-F$50)*10)),1))</f>
        <v>4.5999999999999996</v>
      </c>
      <c r="G24" s="263">
        <f>IF(P2_IndicatorData!G27="No data","x",ROUND(IF(P2_IndicatorData!G27&gt;G$51,0,IF(P2_IndicatorData!G27&lt;G$50,10,(G$51-P2_IndicatorData!G27)/(G$51-G$50)*10)),1))</f>
        <v>2.2000000000000002</v>
      </c>
      <c r="H24" s="263">
        <f>IF(P2_IndicatorData!H27="No data","x",ROUND(IF(P2_IndicatorData!H27&gt;H$51,10,IF(P2_IndicatorData!H27&lt;H$50,0,10-(H$51-P2_IndicatorData!H27)/(H$51-H$50)*10)),1))</f>
        <v>6.5</v>
      </c>
      <c r="I24" s="263">
        <f>IF(P2_IndicatorData!I27="No data","x",ROUND(IF(P2_IndicatorData!I27&gt;I$51,10,IF(P2_IndicatorData!I27&lt;I$50,0,10-(I$51-P2_IndicatorData!I27)/(I$51-I$50)*10)),1))</f>
        <v>10</v>
      </c>
      <c r="J24" s="263">
        <f>IF(P2_IndicatorData!J27="No data","x",ROUND(IF(P2_IndicatorData!J27&gt;J$51,10,IF(P2_IndicatorData!J27&lt;J$50,0,10-(J$51-P2_IndicatorData!J27)/(J$51-J$50)*10)),1))</f>
        <v>6.3</v>
      </c>
      <c r="K24" s="263">
        <f>IF(P2_IndicatorData!K27="No data","x",ROUND(IF(P2_IndicatorData!K27&gt;K$51,0,IF(P2_IndicatorData!K27&lt;K$50,10,(K$51-P2_IndicatorData!K27)/(K$51-K$50)*10)),1))</f>
        <v>1.3</v>
      </c>
      <c r="L24" s="263">
        <f>IF(P2_IndicatorData!L27="No data","x",ROUND(IF(P2_IndicatorData!L27&gt;L$51,0,IF(P2_IndicatorData!L27&lt;L$50,10,(L$51-P2_IndicatorData!L27)/(L$51-L$50)*10)),1))</f>
        <v>2.1</v>
      </c>
      <c r="M24" s="263">
        <f>IF(P2_IndicatorData!M27="No data","x",ROUND(IF(P2_IndicatorData!M27&gt;M$51,0,IF(P2_IndicatorData!M27&lt;M$50,10,(M$51-P2_IndicatorData!M27)/(M$51-M$50)*10)),1))</f>
        <v>4.3</v>
      </c>
      <c r="N24" s="263">
        <f>IF(P2_IndicatorData!O27="No data","x",ROUND(IF(P2_IndicatorData!O27&gt;N$51,10,IF(P2_IndicatorData!O27&lt;N$50,0,10-(N$51-P2_IndicatorData!O27)/(N$51-N$50)*10)),1))</f>
        <v>0</v>
      </c>
      <c r="O24" s="263">
        <f>IF(P2_IndicatorData!Q27="No data","x",ROUND(IF(P2_IndicatorData!Q27&gt;O$51,10,IF(P2_IndicatorData!Q27&lt;O$50,0,10-(O$51-P2_IndicatorData!Q27)/(O$51-O$50)*10)),1))</f>
        <v>0</v>
      </c>
      <c r="P24" s="263">
        <f>IF(P2_IndicatorData!S27="No data","x",ROUND(IF(P2_IndicatorData!S27&gt;P$51,10,IF(P2_IndicatorData!S27&lt;P$50,0,10-(P$51-P2_IndicatorData!S27)/(P$51-P$50)*10)),1))</f>
        <v>0.5</v>
      </c>
      <c r="Q24" s="263">
        <f>IF(P2_IndicatorData!T27="No data","x",ROUND(IF(P2_IndicatorData!T27&gt;Q$51,10,IF(P2_IndicatorData!T27&lt;Q$50,0,10-(Q$51-P2_IndicatorData!T27)/(Q$51-Q$50)*10)),1))</f>
        <v>0.3</v>
      </c>
      <c r="R24" s="263">
        <f>IF(P2_IndicatorData!U27="No data","x",ROUND(IF(P2_IndicatorData!U27&gt;R$51,10,IF(P2_IndicatorData!U27&lt;R$50,0,10-(R$51-P2_IndicatorData!U27)/(R$51-R$50)*10)),1))</f>
        <v>0.6</v>
      </c>
      <c r="S24" s="263">
        <f>IF(P2_IndicatorData!V27="No data","x",ROUND(IF(P2_IndicatorData!V27&gt;S$51,0,IF(P2_IndicatorData!V27&lt;S$50,10,(S$51-P2_IndicatorData!V27)/(S$51-S$50)*10)),1))</f>
        <v>5.3</v>
      </c>
      <c r="T24" s="263">
        <f>IF(P2_IndicatorData!W27="No data","x",ROUND(IF(P2_IndicatorData!W27&gt;T$51,10,IF(P2_IndicatorData!W27&lt;T$50,0,10-(T$51-P2_IndicatorData!W27)/(T$51-T$50)*10)),1))</f>
        <v>3.7</v>
      </c>
      <c r="U24" s="263">
        <f>IF(P2_IndicatorData!X27="No data","x",ROUND(IF(P2_IndicatorData!X27&gt;U$51,0,IF(P2_IndicatorData!X27&lt;U$50,10,(U$51-P2_IndicatorData!X27)/(U$51-U$50)*10)),1))</f>
        <v>9.1999999999999993</v>
      </c>
      <c r="V24" s="263">
        <f>IF(P2_IndicatorData!Y27="No data","x",ROUND(IF(P2_IndicatorData!Y27&gt;V$51,10,IF(P2_IndicatorData!Y27&lt;V$50,0,10-(V$51-P2_IndicatorData!Y27)/(V$51-V$50)*10)),1))</f>
        <v>0</v>
      </c>
      <c r="W24" s="263">
        <f>IF(P2_IndicatorData!Z27="No data","x",ROUND(IF(P2_IndicatorData!Z27&gt;W$51,10,IF(P2_IndicatorData!Z27&lt;W$50,0,10-(W$51-P2_IndicatorData!Z27)/(W$51-W$50)*10)),1))</f>
        <v>0</v>
      </c>
      <c r="X24" s="263">
        <f>IF(P2_IndicatorData!AA27="No data","x",ROUND(IF(P2_IndicatorData!AA27&gt;X$51,10,IF(P2_IndicatorData!AA27&lt;X$50,0,10-(X$51-P2_IndicatorData!AA27)/(X$51-X$50)*10)),1))</f>
        <v>0.1</v>
      </c>
      <c r="Y24" s="263">
        <f>IF(P2_IndicatorData!AB27="No data","x",ROUND(IF(P2_IndicatorData!AB27&gt;Y$51,0,IF(P2_IndicatorData!AB27&lt;Y$50,10,(Y$51-P2_IndicatorData!AB27)/(Y$51-Y$50)*10)),1))</f>
        <v>4.8</v>
      </c>
      <c r="Z24" s="263">
        <f>IF(P2_IndicatorData!AC27="No data","x",ROUND(IF(P2_IndicatorData!AC27&gt;Z$51,0,IF(P2_IndicatorData!AC27&lt;Z$50,10,(Z$51-P2_IndicatorData!AC27)/(Z$51-Z$50)*10)),1))</f>
        <v>8.5</v>
      </c>
      <c r="AA24" s="263">
        <f>IF(P2_IndicatorData!AD27="No data","x",ROUND(IF(P2_IndicatorData!AD27&gt;AA$51,10,IF(P2_IndicatorData!AD27&lt;AA$50,0,10-(AA$51-P2_IndicatorData!AD27)/(AA$51-AA$50)*10)),1))</f>
        <v>3.7</v>
      </c>
      <c r="AB24" s="263">
        <f>IF(P2_IndicatorData!AE27="No data","x",ROUND(IF(P2_IndicatorData!AE27&gt;AB$51,0,IF(P2_IndicatorData!AE27&lt;AB$50,10,(AB$51-P2_IndicatorData!AE27)/(AB$51-AB$50)*10)),1))</f>
        <v>6.5</v>
      </c>
      <c r="AC24" s="263">
        <f>IF(P2_IndicatorData!AH27="No data","x",ROUND(IF(P2_IndicatorData!AH27&gt;AC$51,10,IF(P2_IndicatorData!AH27&lt;AC$50,0,10-(AC$51-P2_IndicatorData!AH27)/(AC$51-AC$50)*10)),1))</f>
        <v>2.8</v>
      </c>
      <c r="AD24" s="263">
        <f>IF(P2_IndicatorData!AI27="No data","x",ROUND(IF(P2_IndicatorData!AI27&gt;AD$51,0,IF(P2_IndicatorData!AI27&lt;AD$50,10,(AD$51-P2_IndicatorData!AI27)/(AD$51-AD$50)*10)),1))</f>
        <v>1.7</v>
      </c>
      <c r="AE24" s="264">
        <f t="shared" si="0"/>
        <v>3.9</v>
      </c>
      <c r="AF24" s="265">
        <f t="shared" si="1"/>
        <v>5.7</v>
      </c>
      <c r="AG24" s="265">
        <f t="shared" si="2"/>
        <v>8.3000000000000007</v>
      </c>
      <c r="AH24" s="265">
        <f t="shared" si="3"/>
        <v>3.8</v>
      </c>
      <c r="AI24" s="266">
        <f t="shared" si="4"/>
        <v>5.9</v>
      </c>
      <c r="AJ24" s="265">
        <f t="shared" si="5"/>
        <v>0.5</v>
      </c>
      <c r="AK24" s="265">
        <f t="shared" si="6"/>
        <v>3.2</v>
      </c>
      <c r="AL24" s="265">
        <f t="shared" si="7"/>
        <v>0.2</v>
      </c>
      <c r="AM24" s="266">
        <f t="shared" si="8"/>
        <v>1.3</v>
      </c>
      <c r="AN24" s="265">
        <f t="shared" si="9"/>
        <v>4.5</v>
      </c>
      <c r="AO24" s="265">
        <f t="shared" si="10"/>
        <v>4.5</v>
      </c>
      <c r="AP24" s="264">
        <f t="shared" si="11"/>
        <v>0</v>
      </c>
      <c r="AQ24" s="265">
        <f t="shared" si="12"/>
        <v>4.5999999999999996</v>
      </c>
      <c r="AR24" s="266">
        <f t="shared" si="13"/>
        <v>4.5</v>
      </c>
      <c r="AS24" s="265">
        <f t="shared" si="14"/>
        <v>5.0999999999999996</v>
      </c>
      <c r="AT24" s="265">
        <f>IF(P2_IndicatorData!AG27="No data","x",ROUND(IF(P2_IndicatorData!AG27&gt;AT$51,10,IF(P2_IndicatorData!AG27&lt;AT$50,0,10-(AT$51-P2_IndicatorData!AG27)/(AT$51-AT$50)*10)),1))</f>
        <v>4.2</v>
      </c>
      <c r="AU24" s="265">
        <f>IF(P2_IndicatorData!AF27="No data",0.1,ROUND(IF(P2_IndicatorData!AF27&gt;AU$51,10,IF(P2_IndicatorData!AF27&lt;AU$50,0.1,10-(AU$51-P2_IndicatorData!AF27)/(AU$51-AU$50)*10)),1))</f>
        <v>0.1</v>
      </c>
      <c r="AV24" s="266">
        <f t="shared" si="15"/>
        <v>3.1</v>
      </c>
      <c r="AW24" s="266">
        <f t="shared" si="16"/>
        <v>2.2999999999999998</v>
      </c>
      <c r="AX24" s="256">
        <f t="shared" si="17"/>
        <v>3.4</v>
      </c>
    </row>
    <row r="25" spans="1:50">
      <c r="A25" s="182" t="s">
        <v>108</v>
      </c>
      <c r="B25" s="182" t="s">
        <v>109</v>
      </c>
      <c r="C25" s="263">
        <f>IF(P2_IndicatorData!C28="No data","x",ROUND(IF(P2_IndicatorData!C28&gt;C$51,10,IF(P2_IndicatorData!C28&lt;C$50,0,10-(C$51-P2_IndicatorData!C28)/(C$51-C$50)*10)),1))</f>
        <v>6.9</v>
      </c>
      <c r="D25" s="263">
        <f>IF(P2_IndicatorData!D28="No data","x",ROUND(IF(P2_IndicatorData!D28&gt;D$51,0,IF(P2_IndicatorData!D28&lt;D$50,10,(D$51-P2_IndicatorData!D28)/(D$51-D$50)*10)),1))</f>
        <v>9.6999999999999993</v>
      </c>
      <c r="E25" s="263">
        <f>IF(P2_IndicatorData!E28="No data","x",ROUND(IF(P2_IndicatorData!E28&gt;E$51,0,IF(P2_IndicatorData!E28&lt;E$50,10,(E$51-P2_IndicatorData!E28)/(E$51-E$50)*10)),1))</f>
        <v>6</v>
      </c>
      <c r="F25" s="263">
        <f>IF(P2_IndicatorData!F28="No data","x",ROUND(IF(P2_IndicatorData!F28&gt;F$51,0,IF(P2_IndicatorData!F28&lt;F$50,10,(F$51-P2_IndicatorData!F28)/(F$51-F$50)*10)),1))</f>
        <v>5.0999999999999996</v>
      </c>
      <c r="G25" s="263">
        <f>IF(P2_IndicatorData!G28="No data","x",ROUND(IF(P2_IndicatorData!G28&gt;G$51,0,IF(P2_IndicatorData!G28&lt;G$50,10,(G$51-P2_IndicatorData!G28)/(G$51-G$50)*10)),1))</f>
        <v>3.3</v>
      </c>
      <c r="H25" s="263">
        <f>IF(P2_IndicatorData!H28="No data","x",ROUND(IF(P2_IndicatorData!H28&gt;H$51,10,IF(P2_IndicatorData!H28&lt;H$50,0,10-(H$51-P2_IndicatorData!H28)/(H$51-H$50)*10)),1))</f>
        <v>7.9</v>
      </c>
      <c r="I25" s="263">
        <f>IF(P2_IndicatorData!I28="No data","x",ROUND(IF(P2_IndicatorData!I28&gt;I$51,10,IF(P2_IndicatorData!I28&lt;I$50,0,10-(I$51-P2_IndicatorData!I28)/(I$51-I$50)*10)),1))</f>
        <v>2.5</v>
      </c>
      <c r="J25" s="263">
        <f>IF(P2_IndicatorData!J28="No data","x",ROUND(IF(P2_IndicatorData!J28&gt;J$51,10,IF(P2_IndicatorData!J28&lt;J$50,0,10-(J$51-P2_IndicatorData!J28)/(J$51-J$50)*10)),1))</f>
        <v>6</v>
      </c>
      <c r="K25" s="263">
        <f>IF(P2_IndicatorData!K28="No data","x",ROUND(IF(P2_IndicatorData!K28&gt;K$51,0,IF(P2_IndicatorData!K28&lt;K$50,10,(K$51-P2_IndicatorData!K28)/(K$51-K$50)*10)),1))</f>
        <v>2.2999999999999998</v>
      </c>
      <c r="L25" s="263">
        <f>IF(P2_IndicatorData!L28="No data","x",ROUND(IF(P2_IndicatorData!L28&gt;L$51,0,IF(P2_IndicatorData!L28&lt;L$50,10,(L$51-P2_IndicatorData!L28)/(L$51-L$50)*10)),1))</f>
        <v>0.5</v>
      </c>
      <c r="M25" s="263">
        <f>IF(P2_IndicatorData!M28="No data","x",ROUND(IF(P2_IndicatorData!M28&gt;M$51,0,IF(P2_IndicatorData!M28&lt;M$50,10,(M$51-P2_IndicatorData!M28)/(M$51-M$50)*10)),1))</f>
        <v>2.7</v>
      </c>
      <c r="N25" s="263">
        <f>IF(P2_IndicatorData!O28="No data","x",ROUND(IF(P2_IndicatorData!O28&gt;N$51,10,IF(P2_IndicatorData!O28&lt;N$50,0,10-(N$51-P2_IndicatorData!O28)/(N$51-N$50)*10)),1))</f>
        <v>1.4</v>
      </c>
      <c r="O25" s="263">
        <f>IF(P2_IndicatorData!Q28="No data","x",ROUND(IF(P2_IndicatorData!Q28&gt;O$51,10,IF(P2_IndicatorData!Q28&lt;O$50,0,10-(O$51-P2_IndicatorData!Q28)/(O$51-O$50)*10)),1))</f>
        <v>0</v>
      </c>
      <c r="P25" s="263">
        <f>IF(P2_IndicatorData!S28="No data","x",ROUND(IF(P2_IndicatorData!S28&gt;P$51,10,IF(P2_IndicatorData!S28&lt;P$50,0,10-(P$51-P2_IndicatorData!S28)/(P$51-P$50)*10)),1))</f>
        <v>6.8</v>
      </c>
      <c r="Q25" s="263">
        <f>IF(P2_IndicatorData!T28="No data","x",ROUND(IF(P2_IndicatorData!T28&gt;Q$51,10,IF(P2_IndicatorData!T28&lt;Q$50,0,10-(Q$51-P2_IndicatorData!T28)/(Q$51-Q$50)*10)),1))</f>
        <v>0.2</v>
      </c>
      <c r="R25" s="263">
        <f>IF(P2_IndicatorData!U28="No data","x",ROUND(IF(P2_IndicatorData!U28&gt;R$51,10,IF(P2_IndicatorData!U28&lt;R$50,0,10-(R$51-P2_IndicatorData!U28)/(R$51-R$50)*10)),1))</f>
        <v>0.5</v>
      </c>
      <c r="S25" s="263">
        <f>IF(P2_IndicatorData!V28="No data","x",ROUND(IF(P2_IndicatorData!V28&gt;S$51,0,IF(P2_IndicatorData!V28&lt;S$50,10,(S$51-P2_IndicatorData!V28)/(S$51-S$50)*10)),1))</f>
        <v>9</v>
      </c>
      <c r="T25" s="309">
        <f>IF(P2_IndicatorData!W28="No data","x",ROUND(IF(P2_IndicatorData!W28&gt;T$51,10,IF(P2_IndicatorData!W28&lt;T$50,0,10-(T$51-P2_IndicatorData!W28)/(T$51-T$50)*10)),1))</f>
        <v>10</v>
      </c>
      <c r="U25" s="263">
        <f>IF(P2_IndicatorData!X28="No data","x",ROUND(IF(P2_IndicatorData!X28&gt;U$51,0,IF(P2_IndicatorData!X28&lt;U$50,10,(U$51-P2_IndicatorData!X28)/(U$51-U$50)*10)),1))</f>
        <v>10</v>
      </c>
      <c r="V25" s="263">
        <f>IF(P2_IndicatorData!Y28="No data","x",ROUND(IF(P2_IndicatorData!Y28&gt;V$51,10,IF(P2_IndicatorData!Y28&lt;V$50,0,10-(V$51-P2_IndicatorData!Y28)/(V$51-V$50)*10)),1))</f>
        <v>0</v>
      </c>
      <c r="W25" s="263">
        <f>IF(P2_IndicatorData!Z28="No data","x",ROUND(IF(P2_IndicatorData!Z28&gt;W$51,10,IF(P2_IndicatorData!Z28&lt;W$50,0,10-(W$51-P2_IndicatorData!Z28)/(W$51-W$50)*10)),1))</f>
        <v>0</v>
      </c>
      <c r="X25" s="263">
        <f>IF(P2_IndicatorData!AA28="No data","x",ROUND(IF(P2_IndicatorData!AA28&gt;X$51,10,IF(P2_IndicatorData!AA28&lt;X$50,0,10-(X$51-P2_IndicatorData!AA28)/(X$51-X$50)*10)),1))</f>
        <v>0.4</v>
      </c>
      <c r="Y25" s="263">
        <f>IF(P2_IndicatorData!AB28="No data","x",ROUND(IF(P2_IndicatorData!AB28&gt;Y$51,0,IF(P2_IndicatorData!AB28&lt;Y$50,10,(Y$51-P2_IndicatorData!AB28)/(Y$51-Y$50)*10)),1))</f>
        <v>6.8</v>
      </c>
      <c r="Z25" s="263">
        <f>IF(P2_IndicatorData!AC28="No data","x",ROUND(IF(P2_IndicatorData!AC28&gt;Z$51,0,IF(P2_IndicatorData!AC28&lt;Z$50,10,(Z$51-P2_IndicatorData!AC28)/(Z$51-Z$50)*10)),1))</f>
        <v>10</v>
      </c>
      <c r="AA25" s="263">
        <f>IF(P2_IndicatorData!AD28="No data","x",ROUND(IF(P2_IndicatorData!AD28&gt;AA$51,10,IF(P2_IndicatorData!AD28&lt;AA$50,0,10-(AA$51-P2_IndicatorData!AD28)/(AA$51-AA$50)*10)),1))</f>
        <v>6.2</v>
      </c>
      <c r="AB25" s="263">
        <f>IF(P2_IndicatorData!AE28="No data","x",ROUND(IF(P2_IndicatorData!AE28&gt;AB$51,0,IF(P2_IndicatorData!AE28&lt;AB$50,10,(AB$51-P2_IndicatorData!AE28)/(AB$51-AB$50)*10)),1))</f>
        <v>10</v>
      </c>
      <c r="AC25" s="263">
        <f>IF(P2_IndicatorData!AH28="No data","x",ROUND(IF(P2_IndicatorData!AH28&gt;AC$51,10,IF(P2_IndicatorData!AH28&lt;AC$50,0,10-(AC$51-P2_IndicatorData!AH28)/(AC$51-AC$50)*10)),1))</f>
        <v>2.8</v>
      </c>
      <c r="AD25" s="263">
        <f>IF(P2_IndicatorData!AI28="No data","x",ROUND(IF(P2_IndicatorData!AI28&gt;AD$51,0,IF(P2_IndicatorData!AI28&lt;AD$50,10,(AD$51-P2_IndicatorData!AI28)/(AD$51-AD$50)*10)),1))</f>
        <v>7.4</v>
      </c>
      <c r="AE25" s="264">
        <f t="shared" si="0"/>
        <v>6</v>
      </c>
      <c r="AF25" s="265">
        <f t="shared" si="1"/>
        <v>6.5</v>
      </c>
      <c r="AG25" s="265">
        <f t="shared" si="2"/>
        <v>5.2</v>
      </c>
      <c r="AH25" s="265">
        <f t="shared" si="3"/>
        <v>4.2</v>
      </c>
      <c r="AI25" s="266">
        <f t="shared" si="4"/>
        <v>5.3</v>
      </c>
      <c r="AJ25" s="265">
        <f t="shared" si="5"/>
        <v>0.4</v>
      </c>
      <c r="AK25" s="265">
        <f t="shared" si="6"/>
        <v>1.6</v>
      </c>
      <c r="AL25" s="265">
        <f t="shared" si="7"/>
        <v>2.7</v>
      </c>
      <c r="AM25" s="266">
        <f t="shared" si="8"/>
        <v>1.6</v>
      </c>
      <c r="AN25" s="265">
        <f t="shared" si="9"/>
        <v>9.5</v>
      </c>
      <c r="AO25" s="265">
        <f t="shared" si="10"/>
        <v>5.7</v>
      </c>
      <c r="AP25" s="264">
        <f t="shared" si="11"/>
        <v>0</v>
      </c>
      <c r="AQ25" s="265">
        <f t="shared" si="12"/>
        <v>5</v>
      </c>
      <c r="AR25" s="266">
        <f t="shared" si="13"/>
        <v>6.7</v>
      </c>
      <c r="AS25" s="265">
        <f t="shared" si="14"/>
        <v>8.1</v>
      </c>
      <c r="AT25" s="265">
        <f>IF(P2_IndicatorData!AG28="No data","x",ROUND(IF(P2_IndicatorData!AG28&gt;AT$51,10,IF(P2_IndicatorData!AG28&lt;AT$50,0,10-(AT$51-P2_IndicatorData!AG28)/(AT$51-AT$50)*10)),1))</f>
        <v>6.8</v>
      </c>
      <c r="AU25" s="265">
        <f>IF(P2_IndicatorData!AF28="No data",0.1,ROUND(IF(P2_IndicatorData!AF28&gt;AU$51,10,IF(P2_IndicatorData!AF28&lt;AU$50,0.1,10-(AU$51-P2_IndicatorData!AF28)/(AU$51-AU$50)*10)),1))</f>
        <v>5</v>
      </c>
      <c r="AV25" s="266">
        <f t="shared" si="15"/>
        <v>6.6</v>
      </c>
      <c r="AW25" s="266">
        <f t="shared" si="16"/>
        <v>5.0999999999999996</v>
      </c>
      <c r="AX25" s="256">
        <f t="shared" si="17"/>
        <v>5.0999999999999996</v>
      </c>
    </row>
    <row r="26" spans="1:50">
      <c r="A26" s="182" t="s">
        <v>110</v>
      </c>
      <c r="B26" s="182" t="s">
        <v>111</v>
      </c>
      <c r="C26" s="263">
        <f>IF(P2_IndicatorData!C29="No data","x",ROUND(IF(P2_IndicatorData!C29&gt;C$51,10,IF(P2_IndicatorData!C29&lt;C$50,0,10-(C$51-P2_IndicatorData!C29)/(C$51-C$50)*10)),1))</f>
        <v>3.8</v>
      </c>
      <c r="D26" s="263">
        <f>IF(P2_IndicatorData!D29="No data","x",ROUND(IF(P2_IndicatorData!D29&gt;D$51,0,IF(P2_IndicatorData!D29&lt;D$50,10,(D$51-P2_IndicatorData!D29)/(D$51-D$50)*10)),1))</f>
        <v>10</v>
      </c>
      <c r="E26" s="263">
        <f>IF(P2_IndicatorData!E29="No data","x",ROUND(IF(P2_IndicatorData!E29&gt;E$51,0,IF(P2_IndicatorData!E29&lt;E$50,10,(E$51-P2_IndicatorData!E29)/(E$51-E$50)*10)),1))</f>
        <v>10</v>
      </c>
      <c r="F26" s="263">
        <f>IF(P2_IndicatorData!F29="No data","x",ROUND(IF(P2_IndicatorData!F29&gt;F$51,0,IF(P2_IndicatorData!F29&lt;F$50,10,(F$51-P2_IndicatorData!F29)/(F$51-F$50)*10)),1))</f>
        <v>10</v>
      </c>
      <c r="G26" s="263">
        <f>IF(P2_IndicatorData!G29="No data","x",ROUND(IF(P2_IndicatorData!G29&gt;G$51,0,IF(P2_IndicatorData!G29&lt;G$50,10,(G$51-P2_IndicatorData!G29)/(G$51-G$50)*10)),1))</f>
        <v>10</v>
      </c>
      <c r="H26" s="263">
        <f>IF(P2_IndicatorData!H29="No data","x",ROUND(IF(P2_IndicatorData!H29&gt;H$51,10,IF(P2_IndicatorData!H29&lt;H$50,0,10-(H$51-P2_IndicatorData!H29)/(H$51-H$50)*10)),1))</f>
        <v>8.1999999999999993</v>
      </c>
      <c r="I26" s="263">
        <f>IF(P2_IndicatorData!I29="No data","x",ROUND(IF(P2_IndicatorData!I29&gt;I$51,10,IF(P2_IndicatorData!I29&lt;I$50,0,10-(I$51-P2_IndicatorData!I29)/(I$51-I$50)*10)),1))</f>
        <v>6.8</v>
      </c>
      <c r="J26" s="263">
        <f>IF(P2_IndicatorData!J29="No data","x",ROUND(IF(P2_IndicatorData!J29&gt;J$51,10,IF(P2_IndicatorData!J29&lt;J$50,0,10-(J$51-P2_IndicatorData!J29)/(J$51-J$50)*10)),1))</f>
        <v>3.2</v>
      </c>
      <c r="K26" s="263">
        <f>IF(P2_IndicatorData!K29="No data","x",ROUND(IF(P2_IndicatorData!K29&gt;K$51,0,IF(P2_IndicatorData!K29&lt;K$50,10,(K$51-P2_IndicatorData!K29)/(K$51-K$50)*10)),1))</f>
        <v>10</v>
      </c>
      <c r="L26" s="263">
        <f>IF(P2_IndicatorData!L29="No data","x",ROUND(IF(P2_IndicatorData!L29&gt;L$51,0,IF(P2_IndicatorData!L29&lt;L$50,10,(L$51-P2_IndicatorData!L29)/(L$51-L$50)*10)),1))</f>
        <v>10</v>
      </c>
      <c r="M26" s="263">
        <f>IF(P2_IndicatorData!M29="No data","x",ROUND(IF(P2_IndicatorData!M29&gt;M$51,0,IF(P2_IndicatorData!M29&lt;M$50,10,(M$51-P2_IndicatorData!M29)/(M$51-M$50)*10)),1))</f>
        <v>10</v>
      </c>
      <c r="N26" s="263">
        <f>IF(P2_IndicatorData!O29="No data","x",ROUND(IF(P2_IndicatorData!O29&gt;N$51,10,IF(P2_IndicatorData!O29&lt;N$50,0,10-(N$51-P2_IndicatorData!O29)/(N$51-N$50)*10)),1))</f>
        <v>10</v>
      </c>
      <c r="O26" s="263">
        <f>IF(P2_IndicatorData!Q29="No data","x",ROUND(IF(P2_IndicatorData!Q29&gt;O$51,10,IF(P2_IndicatorData!Q29&lt;O$50,0,10-(O$51-P2_IndicatorData!Q29)/(O$51-O$50)*10)),1))</f>
        <v>10</v>
      </c>
      <c r="P26" s="263">
        <f>IF(P2_IndicatorData!S29="No data","x",ROUND(IF(P2_IndicatorData!S29&gt;P$51,10,IF(P2_IndicatorData!S29&lt;P$50,0,10-(P$51-P2_IndicatorData!S29)/(P$51-P$50)*10)),1))</f>
        <v>0.3</v>
      </c>
      <c r="Q26" s="263">
        <f>IF(P2_IndicatorData!T29="No data","x",ROUND(IF(P2_IndicatorData!T29&gt;Q$51,10,IF(P2_IndicatorData!T29&lt;Q$50,0,10-(Q$51-P2_IndicatorData!T29)/(Q$51-Q$50)*10)),1))</f>
        <v>10</v>
      </c>
      <c r="R26" s="263">
        <f>IF(P2_IndicatorData!U29="No data","x",ROUND(IF(P2_IndicatorData!U29&gt;R$51,10,IF(P2_IndicatorData!U29&lt;R$50,0,10-(R$51-P2_IndicatorData!U29)/(R$51-R$50)*10)),1))</f>
        <v>10</v>
      </c>
      <c r="S26" s="263">
        <f>IF(P2_IndicatorData!V29="No data","x",ROUND(IF(P2_IndicatorData!V29&gt;S$51,0,IF(P2_IndicatorData!V29&lt;S$50,10,(S$51-P2_IndicatorData!V29)/(S$51-S$50)*10)),1))</f>
        <v>7.7</v>
      </c>
      <c r="T26" s="263">
        <f>IF(P2_IndicatorData!W29="No data","x",ROUND(IF(P2_IndicatorData!W29&gt;T$51,10,IF(P2_IndicatorData!W29&lt;T$50,0,10-(T$51-P2_IndicatorData!W29)/(T$51-T$50)*10)),1))</f>
        <v>6.9</v>
      </c>
      <c r="U26" s="263">
        <f>IF(P2_IndicatorData!X29="No data","x",ROUND(IF(P2_IndicatorData!X29&gt;U$51,0,IF(P2_IndicatorData!X29&lt;U$50,10,(U$51-P2_IndicatorData!X29)/(U$51-U$50)*10)),1))</f>
        <v>10</v>
      </c>
      <c r="V26" s="263">
        <f>IF(P2_IndicatorData!Y29="No data","x",ROUND(IF(P2_IndicatorData!Y29&gt;V$51,10,IF(P2_IndicatorData!Y29&lt;V$50,0,10-(V$51-P2_IndicatorData!Y29)/(V$51-V$50)*10)),1))</f>
        <v>10</v>
      </c>
      <c r="W26" s="263">
        <f>IF(P2_IndicatorData!Z29="No data","x",ROUND(IF(P2_IndicatorData!Z29&gt;W$51,10,IF(P2_IndicatorData!Z29&lt;W$50,0,10-(W$51-P2_IndicatorData!Z29)/(W$51-W$50)*10)),1))</f>
        <v>10</v>
      </c>
      <c r="X26" s="263">
        <f>IF(P2_IndicatorData!AA29="No data","x",ROUND(IF(P2_IndicatorData!AA29&gt;X$51,10,IF(P2_IndicatorData!AA29&lt;X$50,0,10-(X$51-P2_IndicatorData!AA29)/(X$51-X$50)*10)),1))</f>
        <v>6.8</v>
      </c>
      <c r="Y26" s="263">
        <f>IF(P2_IndicatorData!AB29="No data","x",ROUND(IF(P2_IndicatorData!AB29&gt;Y$51,0,IF(P2_IndicatorData!AB29&lt;Y$50,10,(Y$51-P2_IndicatorData!AB29)/(Y$51-Y$50)*10)),1))</f>
        <v>8</v>
      </c>
      <c r="Z26" s="263">
        <f>IF(P2_IndicatorData!AC29="No data","x",ROUND(IF(P2_IndicatorData!AC29&gt;Z$51,0,IF(P2_IndicatorData!AC29&lt;Z$50,10,(Z$51-P2_IndicatorData!AC29)/(Z$51-Z$50)*10)),1))</f>
        <v>8.8000000000000007</v>
      </c>
      <c r="AA26" s="263">
        <f>IF(P2_IndicatorData!AD29="No data","x",ROUND(IF(P2_IndicatorData!AD29&gt;AA$51,10,IF(P2_IndicatorData!AD29&lt;AA$50,0,10-(AA$51-P2_IndicatorData!AD29)/(AA$51-AA$50)*10)),1))</f>
        <v>10</v>
      </c>
      <c r="AB26" s="263">
        <f>IF(P2_IndicatorData!AE29="No data","x",ROUND(IF(P2_IndicatorData!AE29&gt;AB$51,0,IF(P2_IndicatorData!AE29&lt;AB$50,10,(AB$51-P2_IndicatorData!AE29)/(AB$51-AB$50)*10)),1))</f>
        <v>10</v>
      </c>
      <c r="AC26" s="263">
        <f>IF(P2_IndicatorData!AH29="No data","x",ROUND(IF(P2_IndicatorData!AH29&gt;AC$51,10,IF(P2_IndicatorData!AH29&lt;AC$50,0,10-(AC$51-P2_IndicatorData!AH29)/(AC$51-AC$50)*10)),1))</f>
        <v>3.5</v>
      </c>
      <c r="AD26" s="263">
        <f>IF(P2_IndicatorData!AI29="No data","x",ROUND(IF(P2_IndicatorData!AI29&gt;AD$51,0,IF(P2_IndicatorData!AI29&lt;AD$50,10,(AD$51-P2_IndicatorData!AI29)/(AD$51-AD$50)*10)),1))</f>
        <v>10</v>
      </c>
      <c r="AE26" s="264">
        <f t="shared" si="0"/>
        <v>10</v>
      </c>
      <c r="AF26" s="265">
        <f t="shared" si="1"/>
        <v>6.9</v>
      </c>
      <c r="AG26" s="265">
        <f t="shared" si="2"/>
        <v>7.5</v>
      </c>
      <c r="AH26" s="265">
        <f t="shared" si="3"/>
        <v>6.6</v>
      </c>
      <c r="AI26" s="266">
        <f t="shared" si="4"/>
        <v>7</v>
      </c>
      <c r="AJ26" s="265">
        <f t="shared" si="5"/>
        <v>10</v>
      </c>
      <c r="AK26" s="265">
        <f t="shared" si="6"/>
        <v>10</v>
      </c>
      <c r="AL26" s="265">
        <f t="shared" si="7"/>
        <v>6.8</v>
      </c>
      <c r="AM26" s="266">
        <f t="shared" si="8"/>
        <v>8.9</v>
      </c>
      <c r="AN26" s="265">
        <f t="shared" si="9"/>
        <v>7.3</v>
      </c>
      <c r="AO26" s="265">
        <f t="shared" si="10"/>
        <v>7.9</v>
      </c>
      <c r="AP26" s="264">
        <f t="shared" si="11"/>
        <v>10</v>
      </c>
      <c r="AQ26" s="265">
        <f t="shared" si="12"/>
        <v>10</v>
      </c>
      <c r="AR26" s="266">
        <f t="shared" si="13"/>
        <v>8.4</v>
      </c>
      <c r="AS26" s="265">
        <f t="shared" si="14"/>
        <v>10</v>
      </c>
      <c r="AT26" s="265">
        <f>IF(P2_IndicatorData!AG29="No data","x",ROUND(IF(P2_IndicatorData!AG29&gt;AT$51,10,IF(P2_IndicatorData!AG29&lt;AT$50,0,10-(AT$51-P2_IndicatorData!AG29)/(AT$51-AT$50)*10)),1))</f>
        <v>10</v>
      </c>
      <c r="AU26" s="265">
        <f>IF(P2_IndicatorData!AF29="No data",0.1,ROUND(IF(P2_IndicatorData!AF29&gt;AU$51,10,IF(P2_IndicatorData!AF29&lt;AU$50,0.1,10-(AU$51-P2_IndicatorData!AF29)/(AU$51-AU$50)*10)),1))</f>
        <v>10</v>
      </c>
      <c r="AV26" s="266">
        <f t="shared" si="15"/>
        <v>10</v>
      </c>
      <c r="AW26" s="266">
        <f t="shared" si="16"/>
        <v>6.8</v>
      </c>
      <c r="AX26" s="256">
        <f t="shared" si="17"/>
        <v>8.1999999999999993</v>
      </c>
    </row>
    <row r="27" spans="1:50">
      <c r="A27" s="182" t="s">
        <v>112</v>
      </c>
      <c r="B27" s="182" t="s">
        <v>113</v>
      </c>
      <c r="C27" s="263">
        <f>IF(P2_IndicatorData!C30="No data","x",ROUND(IF(P2_IndicatorData!C30&gt;C$51,10,IF(P2_IndicatorData!C30&lt;C$50,0,10-(C$51-P2_IndicatorData!C30)/(C$51-C$50)*10)),1))</f>
        <v>2.7</v>
      </c>
      <c r="D27" s="263">
        <f>IF(P2_IndicatorData!D30="No data","x",ROUND(IF(P2_IndicatorData!D30&gt;D$51,0,IF(P2_IndicatorData!D30&lt;D$50,10,(D$51-P2_IndicatorData!D30)/(D$51-D$50)*10)),1))</f>
        <v>10</v>
      </c>
      <c r="E27" s="263">
        <f>IF(P2_IndicatorData!E30="No data","x",ROUND(IF(P2_IndicatorData!E30&gt;E$51,0,IF(P2_IndicatorData!E30&lt;E$50,10,(E$51-P2_IndicatorData!E30)/(E$51-E$50)*10)),1))</f>
        <v>10</v>
      </c>
      <c r="F27" s="263">
        <f>IF(P2_IndicatorData!F30="No data","x",ROUND(IF(P2_IndicatorData!F30&gt;F$51,0,IF(P2_IndicatorData!F30&lt;F$50,10,(F$51-P2_IndicatorData!F30)/(F$51-F$50)*10)),1))</f>
        <v>10</v>
      </c>
      <c r="G27" s="263">
        <f>IF(P2_IndicatorData!G30="No data","x",ROUND(IF(P2_IndicatorData!G30&gt;G$51,0,IF(P2_IndicatorData!G30&lt;G$50,10,(G$51-P2_IndicatorData!G30)/(G$51-G$50)*10)),1))</f>
        <v>6.6</v>
      </c>
      <c r="H27" s="263">
        <f>IF(P2_IndicatorData!H30="No data","x",ROUND(IF(P2_IndicatorData!H30&gt;H$51,10,IF(P2_IndicatorData!H30&lt;H$50,0,10-(H$51-P2_IndicatorData!H30)/(H$51-H$50)*10)),1))</f>
        <v>7.6</v>
      </c>
      <c r="I27" s="263">
        <f>IF(P2_IndicatorData!I30="No data","x",ROUND(IF(P2_IndicatorData!I30&gt;I$51,10,IF(P2_IndicatorData!I30&lt;I$50,0,10-(I$51-P2_IndicatorData!I30)/(I$51-I$50)*10)),1))</f>
        <v>2</v>
      </c>
      <c r="J27" s="263">
        <f>IF(P2_IndicatorData!J30="No data","x",ROUND(IF(P2_IndicatorData!J30&gt;J$51,10,IF(P2_IndicatorData!J30&lt;J$50,0,10-(J$51-P2_IndicatorData!J30)/(J$51-J$50)*10)),1))</f>
        <v>4.2</v>
      </c>
      <c r="K27" s="263">
        <f>IF(P2_IndicatorData!K30="No data","x",ROUND(IF(P2_IndicatorData!K30&gt;K$51,0,IF(P2_IndicatorData!K30&lt;K$50,10,(K$51-P2_IndicatorData!K30)/(K$51-K$50)*10)),1))</f>
        <v>8.9</v>
      </c>
      <c r="L27" s="263">
        <f>IF(P2_IndicatorData!L30="No data","x",ROUND(IF(P2_IndicatorData!L30&gt;L$51,0,IF(P2_IndicatorData!L30&lt;L$50,10,(L$51-P2_IndicatorData!L30)/(L$51-L$50)*10)),1))</f>
        <v>10</v>
      </c>
      <c r="M27" s="263">
        <f>IF(P2_IndicatorData!M30="No data","x",ROUND(IF(P2_IndicatorData!M30&gt;M$51,0,IF(P2_IndicatorData!M30&lt;M$50,10,(M$51-P2_IndicatorData!M30)/(M$51-M$50)*10)),1))</f>
        <v>10</v>
      </c>
      <c r="N27" s="263">
        <f>IF(P2_IndicatorData!O30="No data","x",ROUND(IF(P2_IndicatorData!O30&gt;N$51,10,IF(P2_IndicatorData!O30&lt;N$50,0,10-(N$51-P2_IndicatorData!O30)/(N$51-N$50)*10)),1))</f>
        <v>0</v>
      </c>
      <c r="O27" s="263">
        <f>IF(P2_IndicatorData!Q30="No data","x",ROUND(IF(P2_IndicatorData!Q30&gt;O$51,10,IF(P2_IndicatorData!Q30&lt;O$50,0,10-(O$51-P2_IndicatorData!Q30)/(O$51-O$50)*10)),1))</f>
        <v>2.9</v>
      </c>
      <c r="P27" s="263">
        <f>IF(P2_IndicatorData!S30="No data","x",ROUND(IF(P2_IndicatorData!S30&gt;P$51,10,IF(P2_IndicatorData!S30&lt;P$50,0,10-(P$51-P2_IndicatorData!S30)/(P$51-P$50)*10)),1))</f>
        <v>5.7</v>
      </c>
      <c r="Q27" s="263">
        <f>IF(P2_IndicatorData!T30="No data","x",ROUND(IF(P2_IndicatorData!T30&gt;Q$51,10,IF(P2_IndicatorData!T30&lt;Q$50,0,10-(Q$51-P2_IndicatorData!T30)/(Q$51-Q$50)*10)),1))</f>
        <v>10</v>
      </c>
      <c r="R27" s="263">
        <f>IF(P2_IndicatorData!U30="No data","x",ROUND(IF(P2_IndicatorData!U30&gt;R$51,10,IF(P2_IndicatorData!U30&lt;R$50,0,10-(R$51-P2_IndicatorData!U30)/(R$51-R$50)*10)),1))</f>
        <v>10</v>
      </c>
      <c r="S27" s="309">
        <f>IF(P2_IndicatorData!V30="No data","x",ROUND(IF(P2_IndicatorData!V30&gt;S$51,0,IF(P2_IndicatorData!V30&lt;S$50,10,(S$51-P2_IndicatorData!V30)/(S$51-S$50)*10)),1))</f>
        <v>9.8000000000000007</v>
      </c>
      <c r="T27" s="263">
        <f>IF(P2_IndicatorData!W30="No data","x",ROUND(IF(P2_IndicatorData!W30&gt;T$51,10,IF(P2_IndicatorData!W30&lt;T$50,0,10-(T$51-P2_IndicatorData!W30)/(T$51-T$50)*10)),1))</f>
        <v>4.2</v>
      </c>
      <c r="U27" s="263">
        <f>IF(P2_IndicatorData!X30="No data","x",ROUND(IF(P2_IndicatorData!X30&gt;U$51,0,IF(P2_IndicatorData!X30&lt;U$50,10,(U$51-P2_IndicatorData!X30)/(U$51-U$50)*10)),1))</f>
        <v>8.9</v>
      </c>
      <c r="V27" s="263">
        <f>IF(P2_IndicatorData!Y30="No data","x",ROUND(IF(P2_IndicatorData!Y30&gt;V$51,10,IF(P2_IndicatorData!Y30&lt;V$50,0,10-(V$51-P2_IndicatorData!Y30)/(V$51-V$50)*10)),1))</f>
        <v>4.3</v>
      </c>
      <c r="W27" s="263">
        <f>IF(P2_IndicatorData!Z30="No data","x",ROUND(IF(P2_IndicatorData!Z30&gt;W$51,10,IF(P2_IndicatorData!Z30&lt;W$50,0,10-(W$51-P2_IndicatorData!Z30)/(W$51-W$50)*10)),1))</f>
        <v>4.9000000000000004</v>
      </c>
      <c r="X27" s="263">
        <f>IF(P2_IndicatorData!AA30="No data","x",ROUND(IF(P2_IndicatorData!AA30&gt;X$51,10,IF(P2_IndicatorData!AA30&lt;X$50,0,10-(X$51-P2_IndicatorData!AA30)/(X$51-X$50)*10)),1))</f>
        <v>10</v>
      </c>
      <c r="Y27" s="263">
        <f>IF(P2_IndicatorData!AB30="No data","x",ROUND(IF(P2_IndicatorData!AB30&gt;Y$51,0,IF(P2_IndicatorData!AB30&lt;Y$50,10,(Y$51-P2_IndicatorData!AB30)/(Y$51-Y$50)*10)),1))</f>
        <v>9.6</v>
      </c>
      <c r="Z27" s="263">
        <f>IF(P2_IndicatorData!AC30="No data","x",ROUND(IF(P2_IndicatorData!AC30&gt;Z$51,0,IF(P2_IndicatorData!AC30&lt;Z$50,10,(Z$51-P2_IndicatorData!AC30)/(Z$51-Z$50)*10)),1))</f>
        <v>8.6999999999999993</v>
      </c>
      <c r="AA27" s="263">
        <f>IF(P2_IndicatorData!AD30="No data","x",ROUND(IF(P2_IndicatorData!AD30&gt;AA$51,10,IF(P2_IndicatorData!AD30&lt;AA$50,0,10-(AA$51-P2_IndicatorData!AD30)/(AA$51-AA$50)*10)),1))</f>
        <v>10</v>
      </c>
      <c r="AB27" s="263">
        <f>IF(P2_IndicatorData!AE30="No data","x",ROUND(IF(P2_IndicatorData!AE30&gt;AB$51,0,IF(P2_IndicatorData!AE30&lt;AB$50,10,(AB$51-P2_IndicatorData!AE30)/(AB$51-AB$50)*10)),1))</f>
        <v>9.9</v>
      </c>
      <c r="AC27" s="263">
        <f>IF(P2_IndicatorData!AH30="No data","x",ROUND(IF(P2_IndicatorData!AH30&gt;AC$51,10,IF(P2_IndicatorData!AH30&lt;AC$50,0,10-(AC$51-P2_IndicatorData!AH30)/(AC$51-AC$50)*10)),1))</f>
        <v>7.4</v>
      </c>
      <c r="AD27" s="263">
        <f>IF(P2_IndicatorData!AI30="No data","x",ROUND(IF(P2_IndicatorData!AI30&gt;AD$51,0,IF(P2_IndicatorData!AI30&lt;AD$50,10,(AD$51-P2_IndicatorData!AI30)/(AD$51-AD$50)*10)),1))</f>
        <v>10</v>
      </c>
      <c r="AE27" s="264">
        <f t="shared" si="0"/>
        <v>9.1999999999999993</v>
      </c>
      <c r="AF27" s="265">
        <f t="shared" si="1"/>
        <v>6</v>
      </c>
      <c r="AG27" s="265">
        <f t="shared" si="2"/>
        <v>4.8</v>
      </c>
      <c r="AH27" s="265">
        <f t="shared" si="3"/>
        <v>6.6</v>
      </c>
      <c r="AI27" s="266">
        <f t="shared" si="4"/>
        <v>5.8</v>
      </c>
      <c r="AJ27" s="265">
        <f t="shared" si="5"/>
        <v>10</v>
      </c>
      <c r="AK27" s="265">
        <f t="shared" si="6"/>
        <v>10</v>
      </c>
      <c r="AL27" s="265">
        <f t="shared" si="7"/>
        <v>2.9</v>
      </c>
      <c r="AM27" s="266">
        <f t="shared" si="8"/>
        <v>7.6</v>
      </c>
      <c r="AN27" s="265">
        <f t="shared" si="9"/>
        <v>7</v>
      </c>
      <c r="AO27" s="265">
        <f t="shared" si="10"/>
        <v>9.4</v>
      </c>
      <c r="AP27" s="264">
        <f t="shared" si="11"/>
        <v>4.5999999999999996</v>
      </c>
      <c r="AQ27" s="265">
        <f t="shared" si="12"/>
        <v>6.8</v>
      </c>
      <c r="AR27" s="266">
        <f t="shared" si="13"/>
        <v>7.7</v>
      </c>
      <c r="AS27" s="265">
        <f t="shared" si="14"/>
        <v>10</v>
      </c>
      <c r="AT27" s="265">
        <f>IF(P2_IndicatorData!AG30="No data","x",ROUND(IF(P2_IndicatorData!AG30&gt;AT$51,10,IF(P2_IndicatorData!AG30&lt;AT$50,0,10-(AT$51-P2_IndicatorData!AG30)/(AT$51-AT$50)*10)),1))</f>
        <v>10</v>
      </c>
      <c r="AU27" s="265">
        <f>IF(P2_IndicatorData!AF30="No data",0.1,ROUND(IF(P2_IndicatorData!AF30&gt;AU$51,10,IF(P2_IndicatorData!AF30&lt;AU$50,0.1,10-(AU$51-P2_IndicatorData!AF30)/(AU$51-AU$50)*10)),1))</f>
        <v>10</v>
      </c>
      <c r="AV27" s="266">
        <f t="shared" si="15"/>
        <v>10</v>
      </c>
      <c r="AW27" s="266">
        <f t="shared" si="16"/>
        <v>8.6999999999999993</v>
      </c>
      <c r="AX27" s="256">
        <f t="shared" si="17"/>
        <v>8</v>
      </c>
    </row>
    <row r="28" spans="1:50">
      <c r="A28" s="182" t="s">
        <v>114</v>
      </c>
      <c r="B28" s="182" t="s">
        <v>115</v>
      </c>
      <c r="C28" s="263">
        <f>IF(P2_IndicatorData!C31="No data","x",ROUND(IF(P2_IndicatorData!C31&gt;C$51,10,IF(P2_IndicatorData!C31&lt;C$50,0,10-(C$51-P2_IndicatorData!C31)/(C$51-C$50)*10)),1))</f>
        <v>6.4</v>
      </c>
      <c r="D28" s="263">
        <f>IF(P2_IndicatorData!D31="No data","x",ROUND(IF(P2_IndicatorData!D31&gt;D$51,0,IF(P2_IndicatorData!D31&lt;D$50,10,(D$51-P2_IndicatorData!D31)/(D$51-D$50)*10)),1))</f>
        <v>5.0999999999999996</v>
      </c>
      <c r="E28" s="263">
        <f>IF(P2_IndicatorData!E31="No data","x",ROUND(IF(P2_IndicatorData!E31&gt;E$51,0,IF(P2_IndicatorData!E31&lt;E$50,10,(E$51-P2_IndicatorData!E31)/(E$51-E$50)*10)),1))</f>
        <v>8.4</v>
      </c>
      <c r="F28" s="263">
        <f>IF(P2_IndicatorData!F31="No data","x",ROUND(IF(P2_IndicatorData!F31&gt;F$51,0,IF(P2_IndicatorData!F31&lt;F$50,10,(F$51-P2_IndicatorData!F31)/(F$51-F$50)*10)),1))</f>
        <v>8.3000000000000007</v>
      </c>
      <c r="G28" s="263">
        <f>IF(P2_IndicatorData!G31="No data","x",ROUND(IF(P2_IndicatorData!G31&gt;G$51,0,IF(P2_IndicatorData!G31&lt;G$50,10,(G$51-P2_IndicatorData!G31)/(G$51-G$50)*10)),1))</f>
        <v>7</v>
      </c>
      <c r="H28" s="263">
        <f>IF(P2_IndicatorData!H31="No data","x",ROUND(IF(P2_IndicatorData!H31&gt;H$51,10,IF(P2_IndicatorData!H31&lt;H$50,0,10-(H$51-P2_IndicatorData!H31)/(H$51-H$50)*10)),1))</f>
        <v>10</v>
      </c>
      <c r="I28" s="263">
        <f>IF(P2_IndicatorData!I31="No data","x",ROUND(IF(P2_IndicatorData!I31&gt;I$51,10,IF(P2_IndicatorData!I31&lt;I$50,0,10-(I$51-P2_IndicatorData!I31)/(I$51-I$50)*10)),1))</f>
        <v>3.5</v>
      </c>
      <c r="J28" s="263">
        <f>IF(P2_IndicatorData!J31="No data","x",ROUND(IF(P2_IndicatorData!J31&gt;J$51,10,IF(P2_IndicatorData!J31&lt;J$50,0,10-(J$51-P2_IndicatorData!J31)/(J$51-J$50)*10)),1))</f>
        <v>4.2</v>
      </c>
      <c r="K28" s="263">
        <f>IF(P2_IndicatorData!K31="No data","x",ROUND(IF(P2_IndicatorData!K31&gt;K$51,0,IF(P2_IndicatorData!K31&lt;K$50,10,(K$51-P2_IndicatorData!K31)/(K$51-K$50)*10)),1))</f>
        <v>2.6</v>
      </c>
      <c r="L28" s="263">
        <f>IF(P2_IndicatorData!L31="No data","x",ROUND(IF(P2_IndicatorData!L31&gt;L$51,0,IF(P2_IndicatorData!L31&lt;L$50,10,(L$51-P2_IndicatorData!L31)/(L$51-L$50)*10)),1))</f>
        <v>3.1</v>
      </c>
      <c r="M28" s="263">
        <f>IF(P2_IndicatorData!M31="No data","x",ROUND(IF(P2_IndicatorData!M31&gt;M$51,0,IF(P2_IndicatorData!M31&lt;M$50,10,(M$51-P2_IndicatorData!M31)/(M$51-M$50)*10)),1))</f>
        <v>5.4</v>
      </c>
      <c r="N28" s="263">
        <f>IF(P2_IndicatorData!O31="No data","x",ROUND(IF(P2_IndicatorData!O31&gt;N$51,10,IF(P2_IndicatorData!O31&lt;N$50,0,10-(N$51-P2_IndicatorData!O31)/(N$51-N$50)*10)),1))</f>
        <v>0</v>
      </c>
      <c r="O28" s="263">
        <f>IF(P2_IndicatorData!Q31="No data","x",ROUND(IF(P2_IndicatorData!Q31&gt;O$51,10,IF(P2_IndicatorData!Q31&lt;O$50,0,10-(O$51-P2_IndicatorData!Q31)/(O$51-O$50)*10)),1))</f>
        <v>0</v>
      </c>
      <c r="P28" s="263">
        <f>IF(P2_IndicatorData!S31="No data","x",ROUND(IF(P2_IndicatorData!S31&gt;P$51,10,IF(P2_IndicatorData!S31&lt;P$50,0,10-(P$51-P2_IndicatorData!S31)/(P$51-P$50)*10)),1))</f>
        <v>4.5999999999999996</v>
      </c>
      <c r="Q28" s="263">
        <f>IF(P2_IndicatorData!T31="No data","x",ROUND(IF(P2_IndicatorData!T31&gt;Q$51,10,IF(P2_IndicatorData!T31&lt;Q$50,0,10-(Q$51-P2_IndicatorData!T31)/(Q$51-Q$50)*10)),1))</f>
        <v>0.7</v>
      </c>
      <c r="R28" s="263">
        <f>IF(P2_IndicatorData!U31="No data","x",ROUND(IF(P2_IndicatorData!U31&gt;R$51,10,IF(P2_IndicatorData!U31&lt;R$50,0,10-(R$51-P2_IndicatorData!U31)/(R$51-R$50)*10)),1))</f>
        <v>2</v>
      </c>
      <c r="S28" s="263">
        <f>IF(P2_IndicatorData!V31="No data","x",ROUND(IF(P2_IndicatorData!V31&gt;S$51,0,IF(P2_IndicatorData!V31&lt;S$50,10,(S$51-P2_IndicatorData!V31)/(S$51-S$50)*10)),1))</f>
        <v>4.4000000000000004</v>
      </c>
      <c r="T28" s="263">
        <f>IF(P2_IndicatorData!W31="No data","x",ROUND(IF(P2_IndicatorData!W31&gt;T$51,10,IF(P2_IndicatorData!W31&lt;T$50,0,10-(T$51-P2_IndicatorData!W31)/(T$51-T$50)*10)),1))</f>
        <v>3.6</v>
      </c>
      <c r="U28" s="263">
        <f>IF(P2_IndicatorData!X31="No data","x",ROUND(IF(P2_IndicatorData!X31&gt;U$51,0,IF(P2_IndicatorData!X31&lt;U$50,10,(U$51-P2_IndicatorData!X31)/(U$51-U$50)*10)),1))</f>
        <v>3</v>
      </c>
      <c r="V28" s="263">
        <f>IF(P2_IndicatorData!Y31="No data","x",ROUND(IF(P2_IndicatorData!Y31&gt;V$51,10,IF(P2_IndicatorData!Y31&lt;V$50,0,10-(V$51-P2_IndicatorData!Y31)/(V$51-V$50)*10)),1))</f>
        <v>0</v>
      </c>
      <c r="W28" s="263">
        <f>IF(P2_IndicatorData!Z31="No data","x",ROUND(IF(P2_IndicatorData!Z31&gt;W$51,10,IF(P2_IndicatorData!Z31&lt;W$50,0,10-(W$51-P2_IndicatorData!Z31)/(W$51-W$50)*10)),1))</f>
        <v>0</v>
      </c>
      <c r="X28" s="263">
        <f>IF(P2_IndicatorData!AA31="No data","x",ROUND(IF(P2_IndicatorData!AA31&gt;X$51,10,IF(P2_IndicatorData!AA31&lt;X$50,0,10-(X$51-P2_IndicatorData!AA31)/(X$51-X$50)*10)),1))</f>
        <v>0.2</v>
      </c>
      <c r="Y28" s="263">
        <f>IF(P2_IndicatorData!AB31="No data","x",ROUND(IF(P2_IndicatorData!AB31&gt;Y$51,0,IF(P2_IndicatorData!AB31&lt;Y$50,10,(Y$51-P2_IndicatorData!AB31)/(Y$51-Y$50)*10)),1))</f>
        <v>8</v>
      </c>
      <c r="Z28" s="263">
        <f>IF(P2_IndicatorData!AC31="No data","x",ROUND(IF(P2_IndicatorData!AC31&gt;Z$51,0,IF(P2_IndicatorData!AC31&lt;Z$50,10,(Z$51-P2_IndicatorData!AC31)/(Z$51-Z$50)*10)),1))</f>
        <v>6</v>
      </c>
      <c r="AA28" s="263">
        <f>IF(P2_IndicatorData!AD31="No data","x",ROUND(IF(P2_IndicatorData!AD31&gt;AA$51,10,IF(P2_IndicatorData!AD31&lt;AA$50,0,10-(AA$51-P2_IndicatorData!AD31)/(AA$51-AA$50)*10)),1))</f>
        <v>3.1</v>
      </c>
      <c r="AB28" s="263">
        <f>IF(P2_IndicatorData!AE31="No data","x",ROUND(IF(P2_IndicatorData!AE31&gt;AB$51,0,IF(P2_IndicatorData!AE31&lt;AB$50,10,(AB$51-P2_IndicatorData!AE31)/(AB$51-AB$50)*10)),1))</f>
        <v>7.4</v>
      </c>
      <c r="AC28" s="263">
        <f>IF(P2_IndicatorData!AH31="No data","x",ROUND(IF(P2_IndicatorData!AH31&gt;AC$51,10,IF(P2_IndicatorData!AH31&lt;AC$50,0,10-(AC$51-P2_IndicatorData!AH31)/(AC$51-AC$50)*10)),1))</f>
        <v>5.9</v>
      </c>
      <c r="AD28" s="263">
        <f>IF(P2_IndicatorData!AI31="No data","x",ROUND(IF(P2_IndicatorData!AI31&gt;AD$51,0,IF(P2_IndicatorData!AI31&lt;AD$50,10,(AD$51-P2_IndicatorData!AI31)/(AD$51-AD$50)*10)),1))</f>
        <v>3.6</v>
      </c>
      <c r="AE28" s="264">
        <f t="shared" si="0"/>
        <v>7.2</v>
      </c>
      <c r="AF28" s="265">
        <f t="shared" si="1"/>
        <v>6.8</v>
      </c>
      <c r="AG28" s="265">
        <f t="shared" si="2"/>
        <v>6.8</v>
      </c>
      <c r="AH28" s="265">
        <f t="shared" si="3"/>
        <v>3.4</v>
      </c>
      <c r="AI28" s="266">
        <f t="shared" si="4"/>
        <v>5.7</v>
      </c>
      <c r="AJ28" s="265">
        <f t="shared" si="5"/>
        <v>1.4</v>
      </c>
      <c r="AK28" s="265">
        <f t="shared" si="6"/>
        <v>4.3</v>
      </c>
      <c r="AL28" s="265">
        <f t="shared" si="7"/>
        <v>1.5</v>
      </c>
      <c r="AM28" s="266">
        <f t="shared" si="8"/>
        <v>2.4</v>
      </c>
      <c r="AN28" s="265">
        <f t="shared" si="9"/>
        <v>4</v>
      </c>
      <c r="AO28" s="265">
        <f t="shared" si="10"/>
        <v>4.7</v>
      </c>
      <c r="AP28" s="264">
        <f t="shared" si="11"/>
        <v>0</v>
      </c>
      <c r="AQ28" s="265">
        <f t="shared" si="12"/>
        <v>1.5</v>
      </c>
      <c r="AR28" s="266">
        <f t="shared" si="13"/>
        <v>3.4</v>
      </c>
      <c r="AS28" s="265">
        <f t="shared" si="14"/>
        <v>5.3</v>
      </c>
      <c r="AT28" s="265">
        <f>IF(P2_IndicatorData!AG31="No data","x",ROUND(IF(P2_IndicatorData!AG31&gt;AT$51,10,IF(P2_IndicatorData!AG31&lt;AT$50,0,10-(AT$51-P2_IndicatorData!AG31)/(AT$51-AT$50)*10)),1))</f>
        <v>3.2</v>
      </c>
      <c r="AU28" s="265">
        <f>IF(P2_IndicatorData!AF31="No data",0.1,ROUND(IF(P2_IndicatorData!AF31&gt;AU$51,10,IF(P2_IndicatorData!AF31&lt;AU$50,0.1,10-(AU$51-P2_IndicatorData!AF31)/(AU$51-AU$50)*10)),1))</f>
        <v>5</v>
      </c>
      <c r="AV28" s="266">
        <f t="shared" si="15"/>
        <v>4.5</v>
      </c>
      <c r="AW28" s="266">
        <f t="shared" si="16"/>
        <v>4.8</v>
      </c>
      <c r="AX28" s="256">
        <f t="shared" si="17"/>
        <v>4.2</v>
      </c>
    </row>
    <row r="29" spans="1:50">
      <c r="A29" s="182" t="s">
        <v>116</v>
      </c>
      <c r="B29" s="182" t="s">
        <v>117</v>
      </c>
      <c r="C29" s="263">
        <f>IF(P2_IndicatorData!C32="No data","x",ROUND(IF(P2_IndicatorData!C32&gt;C$51,10,IF(P2_IndicatorData!C32&lt;C$50,0,10-(C$51-P2_IndicatorData!C32)/(C$51-C$50)*10)),1))</f>
        <v>10</v>
      </c>
      <c r="D29" s="263">
        <f>IF(P2_IndicatorData!D32="No data","x",ROUND(IF(P2_IndicatorData!D32&gt;D$51,0,IF(P2_IndicatorData!D32&lt;D$50,10,(D$51-P2_IndicatorData!D32)/(D$51-D$50)*10)),1))</f>
        <v>5.8</v>
      </c>
      <c r="E29" s="263">
        <f>IF(P2_IndicatorData!E32="No data","x",ROUND(IF(P2_IndicatorData!E32&gt;E$51,0,IF(P2_IndicatorData!E32&lt;E$50,10,(E$51-P2_IndicatorData!E32)/(E$51-E$50)*10)),1))</f>
        <v>6</v>
      </c>
      <c r="F29" s="263">
        <f>IF(P2_IndicatorData!F32="No data","x",ROUND(IF(P2_IndicatorData!F32&gt;F$51,0,IF(P2_IndicatorData!F32&lt;F$50,10,(F$51-P2_IndicatorData!F32)/(F$51-F$50)*10)),1))</f>
        <v>8.6999999999999993</v>
      </c>
      <c r="G29" s="263">
        <f>IF(P2_IndicatorData!G32="No data","x",ROUND(IF(P2_IndicatorData!G32&gt;G$51,0,IF(P2_IndicatorData!G32&lt;G$50,10,(G$51-P2_IndicatorData!G32)/(G$51-G$50)*10)),1))</f>
        <v>3</v>
      </c>
      <c r="H29" s="263">
        <f>IF(P2_IndicatorData!H32="No data","x",ROUND(IF(P2_IndicatorData!H32&gt;H$51,10,IF(P2_IndicatorData!H32&lt;H$50,0,10-(H$51-P2_IndicatorData!H32)/(H$51-H$50)*10)),1))</f>
        <v>5.9</v>
      </c>
      <c r="I29" s="263">
        <f>IF(P2_IndicatorData!I32="No data","x",ROUND(IF(P2_IndicatorData!I32&gt;I$51,10,IF(P2_IndicatorData!I32&lt;I$50,0,10-(I$51-P2_IndicatorData!I32)/(I$51-I$50)*10)),1))</f>
        <v>4.5</v>
      </c>
      <c r="J29" s="263">
        <f>IF(P2_IndicatorData!J32="No data","x",ROUND(IF(P2_IndicatorData!J32&gt;J$51,10,IF(P2_IndicatorData!J32&lt;J$50,0,10-(J$51-P2_IndicatorData!J32)/(J$51-J$50)*10)),1))</f>
        <v>5.7</v>
      </c>
      <c r="K29" s="263">
        <f>IF(P2_IndicatorData!K32="No data","x",ROUND(IF(P2_IndicatorData!K32&gt;K$51,0,IF(P2_IndicatorData!K32&lt;K$50,10,(K$51-P2_IndicatorData!K32)/(K$51-K$50)*10)),1))</f>
        <v>2.1</v>
      </c>
      <c r="L29" s="263">
        <f>IF(P2_IndicatorData!L32="No data","x",ROUND(IF(P2_IndicatorData!L32&gt;L$51,0,IF(P2_IndicatorData!L32&lt;L$50,10,(L$51-P2_IndicatorData!L32)/(L$51-L$50)*10)),1))</f>
        <v>1.6</v>
      </c>
      <c r="M29" s="263">
        <f>IF(P2_IndicatorData!M32="No data","x",ROUND(IF(P2_IndicatorData!M32&gt;M$51,0,IF(P2_IndicatorData!M32&lt;M$50,10,(M$51-P2_IndicatorData!M32)/(M$51-M$50)*10)),1))</f>
        <v>5.2</v>
      </c>
      <c r="N29" s="263">
        <f>IF(P2_IndicatorData!O32="No data","x",ROUND(IF(P2_IndicatorData!O32&gt;N$51,10,IF(P2_IndicatorData!O32&lt;N$50,0,10-(N$51-P2_IndicatorData!O32)/(N$51-N$50)*10)),1))</f>
        <v>0</v>
      </c>
      <c r="O29" s="263">
        <f>IF(P2_IndicatorData!Q32="No data","x",ROUND(IF(P2_IndicatorData!Q32&gt;O$51,10,IF(P2_IndicatorData!Q32&lt;O$50,0,10-(O$51-P2_IndicatorData!Q32)/(O$51-O$50)*10)),1))</f>
        <v>7.1</v>
      </c>
      <c r="P29" s="263">
        <f>IF(P2_IndicatorData!S32="No data","x",ROUND(IF(P2_IndicatorData!S32&gt;P$51,10,IF(P2_IndicatorData!S32&lt;P$50,0,10-(P$51-P2_IndicatorData!S32)/(P$51-P$50)*10)),1))</f>
        <v>7.6</v>
      </c>
      <c r="Q29" s="263">
        <f>IF(P2_IndicatorData!T32="No data","x",ROUND(IF(P2_IndicatorData!T32&gt;Q$51,10,IF(P2_IndicatorData!T32&lt;Q$50,0,10-(Q$51-P2_IndicatorData!T32)/(Q$51-Q$50)*10)),1))</f>
        <v>0.7</v>
      </c>
      <c r="R29" s="263">
        <f>IF(P2_IndicatorData!U32="No data","x",ROUND(IF(P2_IndicatorData!U32&gt;R$51,10,IF(P2_IndicatorData!U32&lt;R$50,0,10-(R$51-P2_IndicatorData!U32)/(R$51-R$50)*10)),1))</f>
        <v>1.2</v>
      </c>
      <c r="S29" s="263">
        <f>IF(P2_IndicatorData!V32="No data","x",ROUND(IF(P2_IndicatorData!V32&gt;S$51,0,IF(P2_IndicatorData!V32&lt;S$50,10,(S$51-P2_IndicatorData!V32)/(S$51-S$50)*10)),1))</f>
        <v>7.9</v>
      </c>
      <c r="T29" s="263">
        <f>IF(P2_IndicatorData!W32="No data","x",ROUND(IF(P2_IndicatorData!W32&gt;T$51,10,IF(P2_IndicatorData!W32&lt;T$50,0,10-(T$51-P2_IndicatorData!W32)/(T$51-T$50)*10)),1))</f>
        <v>8.5</v>
      </c>
      <c r="U29" s="263">
        <f>IF(P2_IndicatorData!X32="No data","x",ROUND(IF(P2_IndicatorData!X32&gt;U$51,0,IF(P2_IndicatorData!X32&lt;U$50,10,(U$51-P2_IndicatorData!X32)/(U$51-U$50)*10)),1))</f>
        <v>9.8000000000000007</v>
      </c>
      <c r="V29" s="263">
        <f>IF(P2_IndicatorData!Y32="No data","x",ROUND(IF(P2_IndicatorData!Y32&gt;V$51,10,IF(P2_IndicatorData!Y32&lt;V$50,0,10-(V$51-P2_IndicatorData!Y32)/(V$51-V$50)*10)),1))</f>
        <v>7.4</v>
      </c>
      <c r="W29" s="263">
        <f>IF(P2_IndicatorData!Z32="No data","x",ROUND(IF(P2_IndicatorData!Z32&gt;W$51,10,IF(P2_IndicatorData!Z32&lt;W$50,0,10-(W$51-P2_IndicatorData!Z32)/(W$51-W$50)*10)),1))</f>
        <v>8.1</v>
      </c>
      <c r="X29" s="263">
        <f>IF(P2_IndicatorData!AA32="No data","x",ROUND(IF(P2_IndicatorData!AA32&gt;X$51,10,IF(P2_IndicatorData!AA32&lt;X$50,0,10-(X$51-P2_IndicatorData!AA32)/(X$51-X$50)*10)),1))</f>
        <v>3.3</v>
      </c>
      <c r="Y29" s="263">
        <f>IF(P2_IndicatorData!AB32="No data","x",ROUND(IF(P2_IndicatorData!AB32&gt;Y$51,0,IF(P2_IndicatorData!AB32&lt;Y$50,10,(Y$51-P2_IndicatorData!AB32)/(Y$51-Y$50)*10)),1))</f>
        <v>10</v>
      </c>
      <c r="Z29" s="263">
        <f>IF(P2_IndicatorData!AC32="No data","x",ROUND(IF(P2_IndicatorData!AC32&gt;Z$51,0,IF(P2_IndicatorData!AC32&lt;Z$50,10,(Z$51-P2_IndicatorData!AC32)/(Z$51-Z$50)*10)),1))</f>
        <v>10</v>
      </c>
      <c r="AA29" s="263">
        <f>IF(P2_IndicatorData!AD32="No data","x",ROUND(IF(P2_IndicatorData!AD32&gt;AA$51,10,IF(P2_IndicatorData!AD32&lt;AA$50,0,10-(AA$51-P2_IndicatorData!AD32)/(AA$51-AA$50)*10)),1))</f>
        <v>6.6</v>
      </c>
      <c r="AB29" s="263">
        <f>IF(P2_IndicatorData!AE32="No data","x",ROUND(IF(P2_IndicatorData!AE32&gt;AB$51,0,IF(P2_IndicatorData!AE32&lt;AB$50,10,(AB$51-P2_IndicatorData!AE32)/(AB$51-AB$50)*10)),1))</f>
        <v>9.6</v>
      </c>
      <c r="AC29" s="263">
        <f>IF(P2_IndicatorData!AH32="No data","x",ROUND(IF(P2_IndicatorData!AH32&gt;AC$51,10,IF(P2_IndicatorData!AH32&lt;AC$50,0,10-(AC$51-P2_IndicatorData!AH32)/(AC$51-AC$50)*10)),1))</f>
        <v>5.6</v>
      </c>
      <c r="AD29" s="263">
        <f>IF(P2_IndicatorData!AI32="No data","x",ROUND(IF(P2_IndicatorData!AI32&gt;AD$51,0,IF(P2_IndicatorData!AI32&lt;AD$50,10,(AD$51-P2_IndicatorData!AI32)/(AD$51-AD$50)*10)),1))</f>
        <v>4.9000000000000004</v>
      </c>
      <c r="AE29" s="264">
        <f t="shared" si="0"/>
        <v>5.9</v>
      </c>
      <c r="AF29" s="265">
        <f t="shared" si="1"/>
        <v>8</v>
      </c>
      <c r="AG29" s="265">
        <f t="shared" si="2"/>
        <v>5.2</v>
      </c>
      <c r="AH29" s="265">
        <f t="shared" si="3"/>
        <v>3.9</v>
      </c>
      <c r="AI29" s="266">
        <f t="shared" si="4"/>
        <v>5.7</v>
      </c>
      <c r="AJ29" s="265">
        <f t="shared" si="5"/>
        <v>1</v>
      </c>
      <c r="AK29" s="265">
        <f t="shared" si="6"/>
        <v>3.4</v>
      </c>
      <c r="AL29" s="265">
        <f t="shared" si="7"/>
        <v>4.9000000000000004</v>
      </c>
      <c r="AM29" s="266">
        <f t="shared" si="8"/>
        <v>3.1</v>
      </c>
      <c r="AN29" s="265">
        <f t="shared" si="9"/>
        <v>8.1999999999999993</v>
      </c>
      <c r="AO29" s="265">
        <f t="shared" si="10"/>
        <v>7.8</v>
      </c>
      <c r="AP29" s="264">
        <f t="shared" si="11"/>
        <v>7.8</v>
      </c>
      <c r="AQ29" s="265">
        <f t="shared" si="12"/>
        <v>8.8000000000000007</v>
      </c>
      <c r="AR29" s="266">
        <f t="shared" si="13"/>
        <v>8.3000000000000007</v>
      </c>
      <c r="AS29" s="265">
        <f t="shared" si="14"/>
        <v>8.1</v>
      </c>
      <c r="AT29" s="265">
        <f>IF(P2_IndicatorData!AG32="No data","x",ROUND(IF(P2_IndicatorData!AG32&gt;AT$51,10,IF(P2_IndicatorData!AG32&lt;AT$50,0,10-(AT$51-P2_IndicatorData!AG32)/(AT$51-AT$50)*10)),1))</f>
        <v>6.3</v>
      </c>
      <c r="AU29" s="265">
        <f>IF(P2_IndicatorData!AF32="No data",0.1,ROUND(IF(P2_IndicatorData!AF32&gt;AU$51,10,IF(P2_IndicatorData!AF32&lt;AU$50,0.1,10-(AU$51-P2_IndicatorData!AF32)/(AU$51-AU$50)*10)),1))</f>
        <v>0.1</v>
      </c>
      <c r="AV29" s="266">
        <f t="shared" si="15"/>
        <v>4.8</v>
      </c>
      <c r="AW29" s="266">
        <f t="shared" si="16"/>
        <v>5.3</v>
      </c>
      <c r="AX29" s="256">
        <f t="shared" si="17"/>
        <v>5.4</v>
      </c>
    </row>
    <row r="30" spans="1:50">
      <c r="A30" s="182" t="s">
        <v>118</v>
      </c>
      <c r="B30" s="182" t="s">
        <v>119</v>
      </c>
      <c r="C30" s="263">
        <f>IF(P2_IndicatorData!C33="No data","x",ROUND(IF(P2_IndicatorData!C33&gt;C$51,10,IF(P2_IndicatorData!C33&lt;C$50,0,10-(C$51-P2_IndicatorData!C33)/(C$51-C$50)*10)),1))</f>
        <v>9.1</v>
      </c>
      <c r="D30" s="263">
        <f>IF(P2_IndicatorData!D33="No data","x",ROUND(IF(P2_IndicatorData!D33&gt;D$51,0,IF(P2_IndicatorData!D33&lt;D$50,10,(D$51-P2_IndicatorData!D33)/(D$51-D$50)*10)),1))</f>
        <v>1.7</v>
      </c>
      <c r="E30" s="263">
        <f>IF(P2_IndicatorData!E33="No data","x",ROUND(IF(P2_IndicatorData!E33&gt;E$51,0,IF(P2_IndicatorData!E33&lt;E$50,10,(E$51-P2_IndicatorData!E33)/(E$51-E$50)*10)),1))</f>
        <v>5.6</v>
      </c>
      <c r="F30" s="263">
        <f>IF(P2_IndicatorData!F33="No data","x",ROUND(IF(P2_IndicatorData!F33&gt;F$51,0,IF(P2_IndicatorData!F33&lt;F$50,10,(F$51-P2_IndicatorData!F33)/(F$51-F$50)*10)),1))</f>
        <v>9.1</v>
      </c>
      <c r="G30" s="263">
        <f>IF(P2_IndicatorData!G33="No data","x",ROUND(IF(P2_IndicatorData!G33&gt;G$51,0,IF(P2_IndicatorData!G33&lt;G$50,10,(G$51-P2_IndicatorData!G33)/(G$51-G$50)*10)),1))</f>
        <v>2.2000000000000002</v>
      </c>
      <c r="H30" s="263">
        <f>IF(P2_IndicatorData!H33="No data","x",ROUND(IF(P2_IndicatorData!H33&gt;H$51,10,IF(P2_IndicatorData!H33&lt;H$50,0,10-(H$51-P2_IndicatorData!H33)/(H$51-H$50)*10)),1))</f>
        <v>5.4</v>
      </c>
      <c r="I30" s="263">
        <f>IF(P2_IndicatorData!I33="No data","x",ROUND(IF(P2_IndicatorData!I33&gt;I$51,10,IF(P2_IndicatorData!I33&lt;I$50,0,10-(I$51-P2_IndicatorData!I33)/(I$51-I$50)*10)),1))</f>
        <v>6.1</v>
      </c>
      <c r="J30" s="263">
        <f>IF(P2_IndicatorData!J33="No data","x",ROUND(IF(P2_IndicatorData!J33&gt;J$51,10,IF(P2_IndicatorData!J33&lt;J$50,0,10-(J$51-P2_IndicatorData!J33)/(J$51-J$50)*10)),1))</f>
        <v>10</v>
      </c>
      <c r="K30" s="263">
        <f>IF(P2_IndicatorData!K33="No data","x",ROUND(IF(P2_IndicatorData!K33&gt;K$51,0,IF(P2_IndicatorData!K33&lt;K$50,10,(K$51-P2_IndicatorData!K33)/(K$51-K$50)*10)),1))</f>
        <v>1.3</v>
      </c>
      <c r="L30" s="263">
        <f>IF(P2_IndicatorData!L33="No data","x",ROUND(IF(P2_IndicatorData!L33&gt;L$51,0,IF(P2_IndicatorData!L33&lt;L$50,10,(L$51-P2_IndicatorData!L33)/(L$51-L$50)*10)),1))</f>
        <v>5.4</v>
      </c>
      <c r="M30" s="263">
        <f>IF(P2_IndicatorData!M33="No data","x",ROUND(IF(P2_IndicatorData!M33&gt;M$51,0,IF(P2_IndicatorData!M33&lt;M$50,10,(M$51-P2_IndicatorData!M33)/(M$51-M$50)*10)),1))</f>
        <v>9.6999999999999993</v>
      </c>
      <c r="N30" s="263">
        <f>IF(P2_IndicatorData!O33="No data","x",ROUND(IF(P2_IndicatorData!O33&gt;N$51,10,IF(P2_IndicatorData!O33&lt;N$50,0,10-(N$51-P2_IndicatorData!O33)/(N$51-N$50)*10)),1))</f>
        <v>0</v>
      </c>
      <c r="O30" s="263">
        <f>IF(P2_IndicatorData!Q33="No data","x",ROUND(IF(P2_IndicatorData!Q33&gt;O$51,10,IF(P2_IndicatorData!Q33&lt;O$50,0,10-(O$51-P2_IndicatorData!Q33)/(O$51-O$50)*10)),1))</f>
        <v>0</v>
      </c>
      <c r="P30" s="263">
        <f>IF(P2_IndicatorData!S33="No data","x",ROUND(IF(P2_IndicatorData!S33&gt;P$51,10,IF(P2_IndicatorData!S33&lt;P$50,0,10-(P$51-P2_IndicatorData!S33)/(P$51-P$50)*10)),1))</f>
        <v>4.5999999999999996</v>
      </c>
      <c r="Q30" s="263">
        <f>IF(P2_IndicatorData!T33="No data","x",ROUND(IF(P2_IndicatorData!T33&gt;Q$51,10,IF(P2_IndicatorData!T33&lt;Q$50,0,10-(Q$51-P2_IndicatorData!T33)/(Q$51-Q$50)*10)),1))</f>
        <v>0.6</v>
      </c>
      <c r="R30" s="263">
        <f>IF(P2_IndicatorData!U33="No data","x",ROUND(IF(P2_IndicatorData!U33&gt;R$51,10,IF(P2_IndicatorData!U33&lt;R$50,0,10-(R$51-P2_IndicatorData!U33)/(R$51-R$50)*10)),1))</f>
        <v>1.1000000000000001</v>
      </c>
      <c r="S30" s="263">
        <f>IF(P2_IndicatorData!V33="No data","x",ROUND(IF(P2_IndicatorData!V33&gt;S$51,0,IF(P2_IndicatorData!V33&lt;S$50,10,(S$51-P2_IndicatorData!V33)/(S$51-S$50)*10)),1))</f>
        <v>7.9</v>
      </c>
      <c r="T30" s="263">
        <f>IF(P2_IndicatorData!W33="No data","x",ROUND(IF(P2_IndicatorData!W33&gt;T$51,10,IF(P2_IndicatorData!W33&lt;T$50,0,10-(T$51-P2_IndicatorData!W33)/(T$51-T$50)*10)),1))</f>
        <v>1.6</v>
      </c>
      <c r="U30" s="263">
        <f>IF(P2_IndicatorData!X33="No data","x",ROUND(IF(P2_IndicatorData!X33&gt;U$51,0,IF(P2_IndicatorData!X33&lt;U$50,10,(U$51-P2_IndicatorData!X33)/(U$51-U$50)*10)),1))</f>
        <v>2.8</v>
      </c>
      <c r="V30" s="263">
        <f>IF(P2_IndicatorData!Y33="No data","x",ROUND(IF(P2_IndicatorData!Y33&gt;V$51,10,IF(P2_IndicatorData!Y33&lt;V$50,0,10-(V$51-P2_IndicatorData!Y33)/(V$51-V$50)*10)),1))</f>
        <v>10</v>
      </c>
      <c r="W30" s="263">
        <f>IF(P2_IndicatorData!Z33="No data","x",ROUND(IF(P2_IndicatorData!Z33&gt;W$51,10,IF(P2_IndicatorData!Z33&lt;W$50,0,10-(W$51-P2_IndicatorData!Z33)/(W$51-W$50)*10)),1))</f>
        <v>10</v>
      </c>
      <c r="X30" s="263">
        <f>IF(P2_IndicatorData!AA33="No data","x",ROUND(IF(P2_IndicatorData!AA33&gt;X$51,10,IF(P2_IndicatorData!AA33&lt;X$50,0,10-(X$51-P2_IndicatorData!AA33)/(X$51-X$50)*10)),1))</f>
        <v>0.2</v>
      </c>
      <c r="Y30" s="263">
        <f>IF(P2_IndicatorData!AB33="No data","x",ROUND(IF(P2_IndicatorData!AB33&gt;Y$51,0,IF(P2_IndicatorData!AB33&lt;Y$50,10,(Y$51-P2_IndicatorData!AB33)/(Y$51-Y$50)*10)),1))</f>
        <v>6.7</v>
      </c>
      <c r="Z30" s="263">
        <f>IF(P2_IndicatorData!AC33="No data","x",ROUND(IF(P2_IndicatorData!AC33&gt;Z$51,0,IF(P2_IndicatorData!AC33&lt;Z$50,10,(Z$51-P2_IndicatorData!AC33)/(Z$51-Z$50)*10)),1))</f>
        <v>8.1</v>
      </c>
      <c r="AA30" s="263">
        <f>IF(P2_IndicatorData!AD33="No data","x",ROUND(IF(P2_IndicatorData!AD33&gt;AA$51,10,IF(P2_IndicatorData!AD33&lt;AA$50,0,10-(AA$51-P2_IndicatorData!AD33)/(AA$51-AA$50)*10)),1))</f>
        <v>5.7</v>
      </c>
      <c r="AB30" s="263">
        <f>IF(P2_IndicatorData!AE33="No data","x",ROUND(IF(P2_IndicatorData!AE33&gt;AB$51,0,IF(P2_IndicatorData!AE33&lt;AB$50,10,(AB$51-P2_IndicatorData!AE33)/(AB$51-AB$50)*10)),1))</f>
        <v>1.7</v>
      </c>
      <c r="AC30" s="263">
        <f>IF(P2_IndicatorData!AH33="No data","x",ROUND(IF(P2_IndicatorData!AH33&gt;AC$51,10,IF(P2_IndicatorData!AH33&lt;AC$50,0,10-(AC$51-P2_IndicatorData!AH33)/(AC$51-AC$50)*10)),1))</f>
        <v>2.4</v>
      </c>
      <c r="AD30" s="263">
        <f>IF(P2_IndicatorData!AI33="No data","x",ROUND(IF(P2_IndicatorData!AI33&gt;AD$51,0,IF(P2_IndicatorData!AI33&lt;AD$50,10,(AD$51-P2_IndicatorData!AI33)/(AD$51-AD$50)*10)),1))</f>
        <v>2.4</v>
      </c>
      <c r="AE30" s="264">
        <f t="shared" si="0"/>
        <v>4.7</v>
      </c>
      <c r="AF30" s="265">
        <f t="shared" si="1"/>
        <v>6.9</v>
      </c>
      <c r="AG30" s="265">
        <f t="shared" si="2"/>
        <v>5.8</v>
      </c>
      <c r="AH30" s="265">
        <f t="shared" si="3"/>
        <v>5.7</v>
      </c>
      <c r="AI30" s="266">
        <f t="shared" si="4"/>
        <v>6.1</v>
      </c>
      <c r="AJ30" s="265">
        <f t="shared" si="5"/>
        <v>0.9</v>
      </c>
      <c r="AK30" s="265">
        <f t="shared" si="6"/>
        <v>7.6</v>
      </c>
      <c r="AL30" s="265">
        <f t="shared" si="7"/>
        <v>1.5</v>
      </c>
      <c r="AM30" s="266">
        <f t="shared" si="8"/>
        <v>3.3</v>
      </c>
      <c r="AN30" s="265">
        <f t="shared" si="9"/>
        <v>4.8</v>
      </c>
      <c r="AO30" s="265">
        <f t="shared" si="10"/>
        <v>5</v>
      </c>
      <c r="AP30" s="264">
        <f t="shared" si="11"/>
        <v>10</v>
      </c>
      <c r="AQ30" s="265">
        <f t="shared" si="12"/>
        <v>6.4</v>
      </c>
      <c r="AR30" s="266">
        <f t="shared" si="13"/>
        <v>5.4</v>
      </c>
      <c r="AS30" s="265">
        <f t="shared" si="14"/>
        <v>3.7</v>
      </c>
      <c r="AT30" s="265">
        <f>IF(P2_IndicatorData!AG33="No data","x",ROUND(IF(P2_IndicatorData!AG33&gt;AT$51,10,IF(P2_IndicatorData!AG33&lt;AT$50,0,10-(AT$51-P2_IndicatorData!AG33)/(AT$51-AT$50)*10)),1))</f>
        <v>3.2</v>
      </c>
      <c r="AU30" s="265">
        <f>IF(P2_IndicatorData!AF33="No data",0.1,ROUND(IF(P2_IndicatorData!AF33&gt;AU$51,10,IF(P2_IndicatorData!AF33&lt;AU$50,0.1,10-(AU$51-P2_IndicatorData!AF33)/(AU$51-AU$50)*10)),1))</f>
        <v>0.1</v>
      </c>
      <c r="AV30" s="266">
        <f t="shared" si="15"/>
        <v>2.2999999999999998</v>
      </c>
      <c r="AW30" s="266">
        <f t="shared" si="16"/>
        <v>2.4</v>
      </c>
      <c r="AX30" s="256">
        <f t="shared" si="17"/>
        <v>3.9</v>
      </c>
    </row>
    <row r="31" spans="1:50">
      <c r="A31" s="182" t="s">
        <v>120</v>
      </c>
      <c r="B31" s="182" t="s">
        <v>121</v>
      </c>
      <c r="C31" s="263">
        <f>IF(P2_IndicatorData!C34="No data","x",ROUND(IF(P2_IndicatorData!C34&gt;C$51,10,IF(P2_IndicatorData!C34&lt;C$50,0,10-(C$51-P2_IndicatorData!C34)/(C$51-C$50)*10)),1))</f>
        <v>8.5</v>
      </c>
      <c r="D31" s="263">
        <f>IF(P2_IndicatorData!D34="No data","x",ROUND(IF(P2_IndicatorData!D34&gt;D$51,0,IF(P2_IndicatorData!D34&lt;D$50,10,(D$51-P2_IndicatorData!D34)/(D$51-D$50)*10)),1))</f>
        <v>2.2000000000000002</v>
      </c>
      <c r="E31" s="263">
        <f>IF(P2_IndicatorData!E34="No data","x",ROUND(IF(P2_IndicatorData!E34&gt;E$51,0,IF(P2_IndicatorData!E34&lt;E$50,10,(E$51-P2_IndicatorData!E34)/(E$51-E$50)*10)),1))</f>
        <v>10</v>
      </c>
      <c r="F31" s="263">
        <f>IF(P2_IndicatorData!F34="No data","x",ROUND(IF(P2_IndicatorData!F34&gt;F$51,0,IF(P2_IndicatorData!F34&lt;F$50,10,(F$51-P2_IndicatorData!F34)/(F$51-F$50)*10)),1))</f>
        <v>5.0999999999999996</v>
      </c>
      <c r="G31" s="263">
        <f>IF(P2_IndicatorData!G34="No data","x",ROUND(IF(P2_IndicatorData!G34&gt;G$51,0,IF(P2_IndicatorData!G34&lt;G$50,10,(G$51-P2_IndicatorData!G34)/(G$51-G$50)*10)),1))</f>
        <v>1.7</v>
      </c>
      <c r="H31" s="263">
        <f>IF(P2_IndicatorData!H34="No data","x",ROUND(IF(P2_IndicatorData!H34&gt;H$51,10,IF(P2_IndicatorData!H34&lt;H$50,0,10-(H$51-P2_IndicatorData!H34)/(H$51-H$50)*10)),1))</f>
        <v>4</v>
      </c>
      <c r="I31" s="263">
        <f>IF(P2_IndicatorData!I34="No data","x",ROUND(IF(P2_IndicatorData!I34&gt;I$51,10,IF(P2_IndicatorData!I34&lt;I$50,0,10-(I$51-P2_IndicatorData!I34)/(I$51-I$50)*10)),1))</f>
        <v>5.3</v>
      </c>
      <c r="J31" s="263">
        <f>IF(P2_IndicatorData!J34="No data","x",ROUND(IF(P2_IndicatorData!J34&gt;J$51,10,IF(P2_IndicatorData!J34&lt;J$50,0,10-(J$51-P2_IndicatorData!J34)/(J$51-J$50)*10)),1))</f>
        <v>4.5</v>
      </c>
      <c r="K31" s="263">
        <f>IF(P2_IndicatorData!K34="No data","x",ROUND(IF(P2_IndicatorData!K34&gt;K$51,0,IF(P2_IndicatorData!K34&lt;K$50,10,(K$51-P2_IndicatorData!K34)/(K$51-K$50)*10)),1))</f>
        <v>1.1000000000000001</v>
      </c>
      <c r="L31" s="263">
        <f>IF(P2_IndicatorData!L34="No data","x",ROUND(IF(P2_IndicatorData!L34&gt;L$51,0,IF(P2_IndicatorData!L34&lt;L$50,10,(L$51-P2_IndicatorData!L34)/(L$51-L$50)*10)),1))</f>
        <v>0.9</v>
      </c>
      <c r="M31" s="263">
        <f>IF(P2_IndicatorData!M34="No data","x",ROUND(IF(P2_IndicatorData!M34&gt;M$51,0,IF(P2_IndicatorData!M34&lt;M$50,10,(M$51-P2_IndicatorData!M34)/(M$51-M$50)*10)),1))</f>
        <v>0</v>
      </c>
      <c r="N31" s="263">
        <f>IF(P2_IndicatorData!O34="No data","x",ROUND(IF(P2_IndicatorData!O34&gt;N$51,10,IF(P2_IndicatorData!O34&lt;N$50,0,10-(N$51-P2_IndicatorData!O34)/(N$51-N$50)*10)),1))</f>
        <v>0</v>
      </c>
      <c r="O31" s="263">
        <f>IF(P2_IndicatorData!Q34="No data","x",ROUND(IF(P2_IndicatorData!Q34&gt;O$51,10,IF(P2_IndicatorData!Q34&lt;O$50,0,10-(O$51-P2_IndicatorData!Q34)/(O$51-O$50)*10)),1))</f>
        <v>0</v>
      </c>
      <c r="P31" s="263">
        <f>IF(P2_IndicatorData!S34="No data","x",ROUND(IF(P2_IndicatorData!S34&gt;P$51,10,IF(P2_IndicatorData!S34&lt;P$50,0,10-(P$51-P2_IndicatorData!S34)/(P$51-P$50)*10)),1))</f>
        <v>0.5</v>
      </c>
      <c r="Q31" s="263">
        <f>IF(P2_IndicatorData!T34="No data","x",ROUND(IF(P2_IndicatorData!T34&gt;Q$51,10,IF(P2_IndicatorData!T34&lt;Q$50,0,10-(Q$51-P2_IndicatorData!T34)/(Q$51-Q$50)*10)),1))</f>
        <v>0.2</v>
      </c>
      <c r="R31" s="263">
        <f>IF(P2_IndicatorData!U34="No data","x",ROUND(IF(P2_IndicatorData!U34&gt;R$51,10,IF(P2_IndicatorData!U34&lt;R$50,0,10-(R$51-P2_IndicatorData!U34)/(R$51-R$50)*10)),1))</f>
        <v>0.7</v>
      </c>
      <c r="S31" s="263">
        <f>IF(P2_IndicatorData!V34="No data","x",ROUND(IF(P2_IndicatorData!V34&gt;S$51,0,IF(P2_IndicatorData!V34&lt;S$50,10,(S$51-P2_IndicatorData!V34)/(S$51-S$50)*10)),1))</f>
        <v>3.2</v>
      </c>
      <c r="T31" s="263">
        <f>IF(P2_IndicatorData!W34="No data","x",ROUND(IF(P2_IndicatorData!W34&gt;T$51,10,IF(P2_IndicatorData!W34&lt;T$50,0,10-(T$51-P2_IndicatorData!W34)/(T$51-T$50)*10)),1))</f>
        <v>1.7</v>
      </c>
      <c r="U31" s="263">
        <f>IF(P2_IndicatorData!X34="No data","x",ROUND(IF(P2_IndicatorData!X34&gt;U$51,0,IF(P2_IndicatorData!X34&lt;U$50,10,(U$51-P2_IndicatorData!X34)/(U$51-U$50)*10)),1))</f>
        <v>5.7</v>
      </c>
      <c r="V31" s="263">
        <f>IF(P2_IndicatorData!Y34="No data","x",ROUND(IF(P2_IndicatorData!Y34&gt;V$51,10,IF(P2_IndicatorData!Y34&lt;V$50,0,10-(V$51-P2_IndicatorData!Y34)/(V$51-V$50)*10)),1))</f>
        <v>0</v>
      </c>
      <c r="W31" s="263">
        <f>IF(P2_IndicatorData!Z34="No data","x",ROUND(IF(P2_IndicatorData!Z34&gt;W$51,10,IF(P2_IndicatorData!Z34&lt;W$50,0,10-(W$51-P2_IndicatorData!Z34)/(W$51-W$50)*10)),1))</f>
        <v>0</v>
      </c>
      <c r="X31" s="263">
        <f>IF(P2_IndicatorData!AA34="No data","x",ROUND(IF(P2_IndicatorData!AA34&gt;X$51,10,IF(P2_IndicatorData!AA34&lt;X$50,0,10-(X$51-P2_IndicatorData!AA34)/(X$51-X$50)*10)),1))</f>
        <v>0</v>
      </c>
      <c r="Y31" s="263">
        <f>IF(P2_IndicatorData!AB34="No data","x",ROUND(IF(P2_IndicatorData!AB34&gt;Y$51,0,IF(P2_IndicatorData!AB34&lt;Y$50,10,(Y$51-P2_IndicatorData!AB34)/(Y$51-Y$50)*10)),1))</f>
        <v>6.3</v>
      </c>
      <c r="Z31" s="263">
        <f>IF(P2_IndicatorData!AC34="No data","x",ROUND(IF(P2_IndicatorData!AC34&gt;Z$51,0,IF(P2_IndicatorData!AC34&lt;Z$50,10,(Z$51-P2_IndicatorData!AC34)/(Z$51-Z$50)*10)),1))</f>
        <v>9.5</v>
      </c>
      <c r="AA31" s="263">
        <f>IF(P2_IndicatorData!AD34="No data","x",ROUND(IF(P2_IndicatorData!AD34&gt;AA$51,10,IF(P2_IndicatorData!AD34&lt;AA$50,0,10-(AA$51-P2_IndicatorData!AD34)/(AA$51-AA$50)*10)),1))</f>
        <v>4.2</v>
      </c>
      <c r="AB31" s="263">
        <f>IF(P2_IndicatorData!AE34="No data","x",ROUND(IF(P2_IndicatorData!AE34&gt;AB$51,0,IF(P2_IndicatorData!AE34&lt;AB$50,10,(AB$51-P2_IndicatorData!AE34)/(AB$51-AB$50)*10)),1))</f>
        <v>4.9000000000000004</v>
      </c>
      <c r="AC31" s="263">
        <f>IF(P2_IndicatorData!AH34="No data","x",ROUND(IF(P2_IndicatorData!AH34&gt;AC$51,10,IF(P2_IndicatorData!AH34&lt;AC$50,0,10-(AC$51-P2_IndicatorData!AH34)/(AC$51-AC$50)*10)),1))</f>
        <v>1.9</v>
      </c>
      <c r="AD31" s="263">
        <f>IF(P2_IndicatorData!AI34="No data","x",ROUND(IF(P2_IndicatorData!AI34&gt;AD$51,0,IF(P2_IndicatorData!AI34&lt;AD$50,10,(AD$51-P2_IndicatorData!AI34)/(AD$51-AD$50)*10)),1))</f>
        <v>3.2</v>
      </c>
      <c r="AE31" s="264">
        <f t="shared" si="0"/>
        <v>4.8</v>
      </c>
      <c r="AF31" s="265">
        <f t="shared" si="1"/>
        <v>6.7</v>
      </c>
      <c r="AG31" s="265">
        <f t="shared" si="2"/>
        <v>4.7</v>
      </c>
      <c r="AH31" s="265">
        <f t="shared" si="3"/>
        <v>2.8</v>
      </c>
      <c r="AI31" s="266">
        <f t="shared" si="4"/>
        <v>4.7</v>
      </c>
      <c r="AJ31" s="265">
        <f t="shared" si="5"/>
        <v>0.5</v>
      </c>
      <c r="AK31" s="265">
        <f t="shared" si="6"/>
        <v>0.5</v>
      </c>
      <c r="AL31" s="265">
        <f t="shared" si="7"/>
        <v>0.2</v>
      </c>
      <c r="AM31" s="266">
        <f t="shared" si="8"/>
        <v>0.4</v>
      </c>
      <c r="AN31" s="265">
        <f t="shared" si="9"/>
        <v>2.5</v>
      </c>
      <c r="AO31" s="265">
        <f t="shared" si="10"/>
        <v>5.3</v>
      </c>
      <c r="AP31" s="264">
        <f t="shared" si="11"/>
        <v>0</v>
      </c>
      <c r="AQ31" s="265">
        <f t="shared" si="12"/>
        <v>2.9</v>
      </c>
      <c r="AR31" s="266">
        <f t="shared" si="13"/>
        <v>3.6</v>
      </c>
      <c r="AS31" s="265">
        <f t="shared" si="14"/>
        <v>4.5999999999999996</v>
      </c>
      <c r="AT31" s="265">
        <f>IF(P2_IndicatorData!AG34="No data","x",ROUND(IF(P2_IndicatorData!AG34&gt;AT$51,10,IF(P2_IndicatorData!AG34&lt;AT$50,0,10-(AT$51-P2_IndicatorData!AG34)/(AT$51-AT$50)*10)),1))</f>
        <v>3</v>
      </c>
      <c r="AU31" s="265">
        <f>IF(P2_IndicatorData!AF34="No data",0.1,ROUND(IF(P2_IndicatorData!AF34&gt;AU$51,10,IF(P2_IndicatorData!AF34&lt;AU$50,0.1,10-(AU$51-P2_IndicatorData!AF34)/(AU$51-AU$50)*10)),1))</f>
        <v>0.1</v>
      </c>
      <c r="AV31" s="266">
        <f t="shared" si="15"/>
        <v>2.6</v>
      </c>
      <c r="AW31" s="266">
        <f t="shared" si="16"/>
        <v>2.6</v>
      </c>
      <c r="AX31" s="256">
        <f t="shared" si="17"/>
        <v>2.8</v>
      </c>
    </row>
    <row r="32" spans="1:50">
      <c r="A32" s="182" t="s">
        <v>122</v>
      </c>
      <c r="B32" s="182" t="s">
        <v>123</v>
      </c>
      <c r="C32" s="263">
        <f>IF(P2_IndicatorData!C35="No data","x",ROUND(IF(P2_IndicatorData!C35&gt;C$51,10,IF(P2_IndicatorData!C35&lt;C$50,0,10-(C$51-P2_IndicatorData!C35)/(C$51-C$50)*10)),1))</f>
        <v>8</v>
      </c>
      <c r="D32" s="263">
        <f>IF(P2_IndicatorData!D35="No data","x",ROUND(IF(P2_IndicatorData!D35&gt;D$51,0,IF(P2_IndicatorData!D35&lt;D$50,10,(D$51-P2_IndicatorData!D35)/(D$51-D$50)*10)),1))</f>
        <v>8.1999999999999993</v>
      </c>
      <c r="E32" s="263">
        <f>IF(P2_IndicatorData!E35="No data","x",ROUND(IF(P2_IndicatorData!E35&gt;E$51,0,IF(P2_IndicatorData!E35&lt;E$50,10,(E$51-P2_IndicatorData!E35)/(E$51-E$50)*10)),1))</f>
        <v>10</v>
      </c>
      <c r="F32" s="263">
        <f>IF(P2_IndicatorData!F35="No data","x",ROUND(IF(P2_IndicatorData!F35&gt;F$51,0,IF(P2_IndicatorData!F35&lt;F$50,10,(F$51-P2_IndicatorData!F35)/(F$51-F$50)*10)),1))</f>
        <v>7.3</v>
      </c>
      <c r="G32" s="263">
        <f>IF(P2_IndicatorData!G35="No data","x",ROUND(IF(P2_IndicatorData!G35&gt;G$51,0,IF(P2_IndicatorData!G35&lt;G$50,10,(G$51-P2_IndicatorData!G35)/(G$51-G$50)*10)),1))</f>
        <v>6.6</v>
      </c>
      <c r="H32" s="263">
        <f>IF(P2_IndicatorData!H35="No data","x",ROUND(IF(P2_IndicatorData!H35&gt;H$51,10,IF(P2_IndicatorData!H35&lt;H$50,0,10-(H$51-P2_IndicatorData!H35)/(H$51-H$50)*10)),1))</f>
        <v>4.4000000000000004</v>
      </c>
      <c r="I32" s="263">
        <f>IF(P2_IndicatorData!I35="No data","x",ROUND(IF(P2_IndicatorData!I35&gt;I$51,10,IF(P2_IndicatorData!I35&lt;I$50,0,10-(I$51-P2_IndicatorData!I35)/(I$51-I$50)*10)),1))</f>
        <v>4.8</v>
      </c>
      <c r="J32" s="263">
        <f>IF(P2_IndicatorData!J35="No data","x",ROUND(IF(P2_IndicatorData!J35&gt;J$51,10,IF(P2_IndicatorData!J35&lt;J$50,0,10-(J$51-P2_IndicatorData!J35)/(J$51-J$50)*10)),1))</f>
        <v>7.9</v>
      </c>
      <c r="K32" s="263">
        <f>IF(P2_IndicatorData!K35="No data","x",ROUND(IF(P2_IndicatorData!K35&gt;K$51,0,IF(P2_IndicatorData!K35&lt;K$50,10,(K$51-P2_IndicatorData!K35)/(K$51-K$50)*10)),1))</f>
        <v>0.2</v>
      </c>
      <c r="L32" s="263">
        <f>IF(P2_IndicatorData!L35="No data","x",ROUND(IF(P2_IndicatorData!L35&gt;L$51,0,IF(P2_IndicatorData!L35&lt;L$50,10,(L$51-P2_IndicatorData!L35)/(L$51-L$50)*10)),1))</f>
        <v>6.4</v>
      </c>
      <c r="M32" s="263">
        <f>IF(P2_IndicatorData!M35="No data","x",ROUND(IF(P2_IndicatorData!M35&gt;M$51,0,IF(P2_IndicatorData!M35&lt;M$50,10,(M$51-P2_IndicatorData!M35)/(M$51-M$50)*10)),1))</f>
        <v>10</v>
      </c>
      <c r="N32" s="263">
        <f>IF(P2_IndicatorData!O35="No data","x",ROUND(IF(P2_IndicatorData!O35&gt;N$51,10,IF(P2_IndicatorData!O35&lt;N$50,0,10-(N$51-P2_IndicatorData!O35)/(N$51-N$50)*10)),1))</f>
        <v>0</v>
      </c>
      <c r="O32" s="263">
        <f>IF(P2_IndicatorData!Q35="No data","x",ROUND(IF(P2_IndicatorData!Q35&gt;O$51,10,IF(P2_IndicatorData!Q35&lt;O$50,0,10-(O$51-P2_IndicatorData!Q35)/(O$51-O$50)*10)),1))</f>
        <v>7.1</v>
      </c>
      <c r="P32" s="263">
        <f>IF(P2_IndicatorData!S35="No data","x",ROUND(IF(P2_IndicatorData!S35&gt;P$51,10,IF(P2_IndicatorData!S35&lt;P$50,0,10-(P$51-P2_IndicatorData!S35)/(P$51-P$50)*10)),1))</f>
        <v>4.0999999999999996</v>
      </c>
      <c r="Q32" s="263">
        <f>IF(P2_IndicatorData!T35="No data","x",ROUND(IF(P2_IndicatorData!T35&gt;Q$51,10,IF(P2_IndicatorData!T35&lt;Q$50,0,10-(Q$51-P2_IndicatorData!T35)/(Q$51-Q$50)*10)),1))</f>
        <v>0.4</v>
      </c>
      <c r="R32" s="263">
        <f>IF(P2_IndicatorData!U35="No data","x",ROUND(IF(P2_IndicatorData!U35&gt;R$51,10,IF(P2_IndicatorData!U35&lt;R$50,0,10-(R$51-P2_IndicatorData!U35)/(R$51-R$50)*10)),1))</f>
        <v>0.8</v>
      </c>
      <c r="S32" s="263">
        <f>IF(P2_IndicatorData!V35="No data","x",ROUND(IF(P2_IndicatorData!V35&gt;S$51,0,IF(P2_IndicatorData!V35&lt;S$50,10,(S$51-P2_IndicatorData!V35)/(S$51-S$50)*10)),1))</f>
        <v>0.2</v>
      </c>
      <c r="T32" s="263">
        <f>IF(P2_IndicatorData!W35="No data","x",ROUND(IF(P2_IndicatorData!W35&gt;T$51,10,IF(P2_IndicatorData!W35&lt;T$50,0,10-(T$51-P2_IndicatorData!W35)/(T$51-T$50)*10)),1))</f>
        <v>0.3</v>
      </c>
      <c r="U32" s="263">
        <f>IF(P2_IndicatorData!X35="No data","x",ROUND(IF(P2_IndicatorData!X35&gt;U$51,0,IF(P2_IndicatorData!X35&lt;U$50,10,(U$51-P2_IndicatorData!X35)/(U$51-U$50)*10)),1))</f>
        <v>1.1000000000000001</v>
      </c>
      <c r="V32" s="263">
        <f>IF(P2_IndicatorData!Y35="No data","x",ROUND(IF(P2_IndicatorData!Y35&gt;V$51,10,IF(P2_IndicatorData!Y35&lt;V$50,0,10-(V$51-P2_IndicatorData!Y35)/(V$51-V$50)*10)),1))</f>
        <v>10</v>
      </c>
      <c r="W32" s="263">
        <f>IF(P2_IndicatorData!Z35="No data","x",ROUND(IF(P2_IndicatorData!Z35&gt;W$51,10,IF(P2_IndicatorData!Z35&lt;W$50,0,10-(W$51-P2_IndicatorData!Z35)/(W$51-W$50)*10)),1))</f>
        <v>6.5</v>
      </c>
      <c r="X32" s="263">
        <f>IF(P2_IndicatorData!AA35="No data","x",ROUND(IF(P2_IndicatorData!AA35&gt;X$51,10,IF(P2_IndicatorData!AA35&lt;X$50,0,10-(X$51-P2_IndicatorData!AA35)/(X$51-X$50)*10)),1))</f>
        <v>0</v>
      </c>
      <c r="Y32" s="263">
        <f>IF(P2_IndicatorData!AB35="No data","x",ROUND(IF(P2_IndicatorData!AB35&gt;Y$51,0,IF(P2_IndicatorData!AB35&lt;Y$50,10,(Y$51-P2_IndicatorData!AB35)/(Y$51-Y$50)*10)),1))</f>
        <v>6.4</v>
      </c>
      <c r="Z32" s="263">
        <f>IF(P2_IndicatorData!AC35="No data","x",ROUND(IF(P2_IndicatorData!AC35&gt;Z$51,0,IF(P2_IndicatorData!AC35&lt;Z$50,10,(Z$51-P2_IndicatorData!AC35)/(Z$51-Z$50)*10)),1))</f>
        <v>4.8</v>
      </c>
      <c r="AA32" s="263">
        <f>IF(P2_IndicatorData!AD35="No data","x",ROUND(IF(P2_IndicatorData!AD35&gt;AA$51,10,IF(P2_IndicatorData!AD35&lt;AA$50,0,10-(AA$51-P2_IndicatorData!AD35)/(AA$51-AA$50)*10)),1))</f>
        <v>3.4</v>
      </c>
      <c r="AB32" s="263">
        <f>IF(P2_IndicatorData!AE35="No data","x",ROUND(IF(P2_IndicatorData!AE35&gt;AB$51,0,IF(P2_IndicatorData!AE35&lt;AB$50,10,(AB$51-P2_IndicatorData!AE35)/(AB$51-AB$50)*10)),1))</f>
        <v>0.4</v>
      </c>
      <c r="AC32" s="263">
        <f>IF(P2_IndicatorData!AH35="No data","x",ROUND(IF(P2_IndicatorData!AH35&gt;AC$51,10,IF(P2_IndicatorData!AH35&lt;AC$50,0,10-(AC$51-P2_IndicatorData!AH35)/(AC$51-AC$50)*10)),1))</f>
        <v>2.1</v>
      </c>
      <c r="AD32" s="263">
        <f>IF(P2_IndicatorData!AI35="No data","x",ROUND(IF(P2_IndicatorData!AI35&gt;AD$51,0,IF(P2_IndicatorData!AI35&lt;AD$50,10,(AD$51-P2_IndicatorData!AI35)/(AD$51-AD$50)*10)),1))</f>
        <v>6.6</v>
      </c>
      <c r="AE32" s="264">
        <f t="shared" si="0"/>
        <v>8</v>
      </c>
      <c r="AF32" s="265">
        <f t="shared" si="1"/>
        <v>8</v>
      </c>
      <c r="AG32" s="265">
        <f t="shared" si="2"/>
        <v>4.5999999999999996</v>
      </c>
      <c r="AH32" s="265">
        <f t="shared" si="3"/>
        <v>4.0999999999999996</v>
      </c>
      <c r="AI32" s="266">
        <f t="shared" si="4"/>
        <v>5.6</v>
      </c>
      <c r="AJ32" s="265">
        <f t="shared" si="5"/>
        <v>0.6</v>
      </c>
      <c r="AK32" s="265">
        <f t="shared" si="6"/>
        <v>8.1999999999999993</v>
      </c>
      <c r="AL32" s="265">
        <f t="shared" si="7"/>
        <v>3.7</v>
      </c>
      <c r="AM32" s="266">
        <f t="shared" si="8"/>
        <v>4.2</v>
      </c>
      <c r="AN32" s="265">
        <f t="shared" si="9"/>
        <v>0.3</v>
      </c>
      <c r="AO32" s="265">
        <f t="shared" si="10"/>
        <v>3.7</v>
      </c>
      <c r="AP32" s="264">
        <f t="shared" si="11"/>
        <v>8.3000000000000007</v>
      </c>
      <c r="AQ32" s="265">
        <f t="shared" si="12"/>
        <v>4.7</v>
      </c>
      <c r="AR32" s="266">
        <f t="shared" si="13"/>
        <v>2.9</v>
      </c>
      <c r="AS32" s="265">
        <f t="shared" si="14"/>
        <v>1.9</v>
      </c>
      <c r="AT32" s="265">
        <f>IF(P2_IndicatorData!AG35="No data","x",ROUND(IF(P2_IndicatorData!AG35&gt;AT$51,10,IF(P2_IndicatorData!AG35&lt;AT$50,0,10-(AT$51-P2_IndicatorData!AG35)/(AT$51-AT$50)*10)),1))</f>
        <v>1.8</v>
      </c>
      <c r="AU32" s="265">
        <f>IF(P2_IndicatorData!AF35="No data",0.1,ROUND(IF(P2_IndicatorData!AF35&gt;AU$51,10,IF(P2_IndicatorData!AF35&lt;AU$50,0.1,10-(AU$51-P2_IndicatorData!AF35)/(AU$51-AU$50)*10)),1))</f>
        <v>0.1</v>
      </c>
      <c r="AV32" s="266">
        <f t="shared" si="15"/>
        <v>1.3</v>
      </c>
      <c r="AW32" s="266">
        <f t="shared" si="16"/>
        <v>4.4000000000000004</v>
      </c>
      <c r="AX32" s="256">
        <f t="shared" si="17"/>
        <v>3.7</v>
      </c>
    </row>
    <row r="33" spans="1:50">
      <c r="A33" s="182" t="s">
        <v>124</v>
      </c>
      <c r="B33" s="182" t="s">
        <v>125</v>
      </c>
      <c r="C33" s="263">
        <f>IF(P2_IndicatorData!C36="No data","x",ROUND(IF(P2_IndicatorData!C36&gt;C$51,10,IF(P2_IndicatorData!C36&lt;C$50,0,10-(C$51-P2_IndicatorData!C36)/(C$51-C$50)*10)),1))</f>
        <v>9.3000000000000007</v>
      </c>
      <c r="D33" s="263">
        <f>IF(P2_IndicatorData!D36="No data","x",ROUND(IF(P2_IndicatorData!D36&gt;D$51,0,IF(P2_IndicatorData!D36&lt;D$50,10,(D$51-P2_IndicatorData!D36)/(D$51-D$50)*10)),1))</f>
        <v>0.6</v>
      </c>
      <c r="E33" s="263">
        <f>IF(P2_IndicatorData!E36="No data","x",ROUND(IF(P2_IndicatorData!E36&gt;E$51,0,IF(P2_IndicatorData!E36&lt;E$50,10,(E$51-P2_IndicatorData!E36)/(E$51-E$50)*10)),1))</f>
        <v>3.6</v>
      </c>
      <c r="F33" s="263">
        <f>IF(P2_IndicatorData!F36="No data","x",ROUND(IF(P2_IndicatorData!F36&gt;F$51,0,IF(P2_IndicatorData!F36&lt;F$50,10,(F$51-P2_IndicatorData!F36)/(F$51-F$50)*10)),1))</f>
        <v>6.6</v>
      </c>
      <c r="G33" s="263">
        <f>IF(P2_IndicatorData!G36="No data","x",ROUND(IF(P2_IndicatorData!G36&gt;G$51,0,IF(P2_IndicatorData!G36&lt;G$50,10,(G$51-P2_IndicatorData!G36)/(G$51-G$50)*10)),1))</f>
        <v>2.2000000000000002</v>
      </c>
      <c r="H33" s="263">
        <f>IF(P2_IndicatorData!H36="No data","x",ROUND(IF(P2_IndicatorData!H36&gt;H$51,10,IF(P2_IndicatorData!H36&lt;H$50,0,10-(H$51-P2_IndicatorData!H36)/(H$51-H$50)*10)),1))</f>
        <v>7.4</v>
      </c>
      <c r="I33" s="263">
        <f>IF(P2_IndicatorData!I36="No data","x",ROUND(IF(P2_IndicatorData!I36&gt;I$51,10,IF(P2_IndicatorData!I36&lt;I$50,0,10-(I$51-P2_IndicatorData!I36)/(I$51-I$50)*10)),1))</f>
        <v>3.9</v>
      </c>
      <c r="J33" s="263">
        <f>IF(P2_IndicatorData!J36="No data","x",ROUND(IF(P2_IndicatorData!J36&gt;J$51,10,IF(P2_IndicatorData!J36&lt;J$50,0,10-(J$51-P2_IndicatorData!J36)/(J$51-J$50)*10)),1))</f>
        <v>5.6</v>
      </c>
      <c r="K33" s="263">
        <f>IF(P2_IndicatorData!K36="No data","x",ROUND(IF(P2_IndicatorData!K36&gt;K$51,0,IF(P2_IndicatorData!K36&lt;K$50,10,(K$51-P2_IndicatorData!K36)/(K$51-K$50)*10)),1))</f>
        <v>1.9</v>
      </c>
      <c r="L33" s="263">
        <f>IF(P2_IndicatorData!L36="No data","x",ROUND(IF(P2_IndicatorData!L36&gt;L$51,0,IF(P2_IndicatorData!L36&lt;L$50,10,(L$51-P2_IndicatorData!L36)/(L$51-L$50)*10)),1))</f>
        <v>2.4</v>
      </c>
      <c r="M33" s="263">
        <f>IF(P2_IndicatorData!M36="No data","x",ROUND(IF(P2_IndicatorData!M36&gt;M$51,0,IF(P2_IndicatorData!M36&lt;M$50,10,(M$51-P2_IndicatorData!M36)/(M$51-M$50)*10)),1))</f>
        <v>5.8</v>
      </c>
      <c r="N33" s="263">
        <f>IF(P2_IndicatorData!O36="No data","x",ROUND(IF(P2_IndicatorData!O36&gt;N$51,10,IF(P2_IndicatorData!O36&lt;N$50,0,10-(N$51-P2_IndicatorData!O36)/(N$51-N$50)*10)),1))</f>
        <v>0</v>
      </c>
      <c r="O33" s="263">
        <f>IF(P2_IndicatorData!Q36="No data","x",ROUND(IF(P2_IndicatorData!Q36&gt;O$51,10,IF(P2_IndicatorData!Q36&lt;O$50,0,10-(O$51-P2_IndicatorData!Q36)/(O$51-O$50)*10)),1))</f>
        <v>0</v>
      </c>
      <c r="P33" s="263">
        <f>IF(P2_IndicatorData!S36="No data","x",ROUND(IF(P2_IndicatorData!S36&gt;P$51,10,IF(P2_IndicatorData!S36&lt;P$50,0,10-(P$51-P2_IndicatorData!S36)/(P$51-P$50)*10)),1))</f>
        <v>1.6</v>
      </c>
      <c r="Q33" s="263">
        <f>IF(P2_IndicatorData!T36="No data","x",ROUND(IF(P2_IndicatorData!T36&gt;Q$51,10,IF(P2_IndicatorData!T36&lt;Q$50,0,10-(Q$51-P2_IndicatorData!T36)/(Q$51-Q$50)*10)),1))</f>
        <v>0.3</v>
      </c>
      <c r="R33" s="263">
        <f>IF(P2_IndicatorData!U36="No data","x",ROUND(IF(P2_IndicatorData!U36&gt;R$51,10,IF(P2_IndicatorData!U36&lt;R$50,0,10-(R$51-P2_IndicatorData!U36)/(R$51-R$50)*10)),1))</f>
        <v>0.7</v>
      </c>
      <c r="S33" s="263">
        <f>IF(P2_IndicatorData!V36="No data","x",ROUND(IF(P2_IndicatorData!V36&gt;S$51,0,IF(P2_IndicatorData!V36&lt;S$50,10,(S$51-P2_IndicatorData!V36)/(S$51-S$50)*10)),1))</f>
        <v>4.5999999999999996</v>
      </c>
      <c r="T33" s="263">
        <f>IF(P2_IndicatorData!W36="No data","x",ROUND(IF(P2_IndicatorData!W36&gt;T$51,10,IF(P2_IndicatorData!W36&lt;T$50,0,10-(T$51-P2_IndicatorData!W36)/(T$51-T$50)*10)),1))</f>
        <v>1.4</v>
      </c>
      <c r="U33" s="263">
        <f>IF(P2_IndicatorData!X36="No data","x",ROUND(IF(P2_IndicatorData!X36&gt;U$51,0,IF(P2_IndicatorData!X36&lt;U$50,10,(U$51-P2_IndicatorData!X36)/(U$51-U$50)*10)),1))</f>
        <v>7.7</v>
      </c>
      <c r="V33" s="263">
        <f>IF(P2_IndicatorData!Y36="No data","x",ROUND(IF(P2_IndicatorData!Y36&gt;V$51,10,IF(P2_IndicatorData!Y36&lt;V$50,0,10-(V$51-P2_IndicatorData!Y36)/(V$51-V$50)*10)),1))</f>
        <v>0</v>
      </c>
      <c r="W33" s="263">
        <f>IF(P2_IndicatorData!Z36="No data","x",ROUND(IF(P2_IndicatorData!Z36&gt;W$51,10,IF(P2_IndicatorData!Z36&lt;W$50,0,10-(W$51-P2_IndicatorData!Z36)/(W$51-W$50)*10)),1))</f>
        <v>0</v>
      </c>
      <c r="X33" s="263">
        <f>IF(P2_IndicatorData!AA36="No data","x",ROUND(IF(P2_IndicatorData!AA36&gt;X$51,10,IF(P2_IndicatorData!AA36&lt;X$50,0,10-(X$51-P2_IndicatorData!AA36)/(X$51-X$50)*10)),1))</f>
        <v>0</v>
      </c>
      <c r="Y33" s="263">
        <f>IF(P2_IndicatorData!AB36="No data","x",ROUND(IF(P2_IndicatorData!AB36&gt;Y$51,0,IF(P2_IndicatorData!AB36&lt;Y$50,10,(Y$51-P2_IndicatorData!AB36)/(Y$51-Y$50)*10)),1))</f>
        <v>7.1</v>
      </c>
      <c r="Z33" s="263">
        <f>IF(P2_IndicatorData!AC36="No data","x",ROUND(IF(P2_IndicatorData!AC36&gt;Z$51,0,IF(P2_IndicatorData!AC36&lt;Z$50,10,(Z$51-P2_IndicatorData!AC36)/(Z$51-Z$50)*10)),1))</f>
        <v>8.1</v>
      </c>
      <c r="AA33" s="263">
        <f>IF(P2_IndicatorData!AD36="No data","x",ROUND(IF(P2_IndicatorData!AD36&gt;AA$51,10,IF(P2_IndicatorData!AD36&lt;AA$50,0,10-(AA$51-P2_IndicatorData!AD36)/(AA$51-AA$50)*10)),1))</f>
        <v>5.2</v>
      </c>
      <c r="AB33" s="263">
        <f>IF(P2_IndicatorData!AE36="No data","x",ROUND(IF(P2_IndicatorData!AE36&gt;AB$51,0,IF(P2_IndicatorData!AE36&lt;AB$50,10,(AB$51-P2_IndicatorData!AE36)/(AB$51-AB$50)*10)),1))</f>
        <v>4.5</v>
      </c>
      <c r="AC33" s="263">
        <f>IF(P2_IndicatorData!AH36="No data","x",ROUND(IF(P2_IndicatorData!AH36&gt;AC$51,10,IF(P2_IndicatorData!AH36&lt;AC$50,0,10-(AC$51-P2_IndicatorData!AH36)/(AC$51-AC$50)*10)),1))</f>
        <v>4.0999999999999996</v>
      </c>
      <c r="AD33" s="263">
        <f>IF(P2_IndicatorData!AI36="No data","x",ROUND(IF(P2_IndicatorData!AI36&gt;AD$51,0,IF(P2_IndicatorData!AI36&lt;AD$50,10,(AD$51-P2_IndicatorData!AI36)/(AD$51-AD$50)*10)),1))</f>
        <v>10</v>
      </c>
      <c r="AE33" s="264">
        <f t="shared" si="0"/>
        <v>3.3</v>
      </c>
      <c r="AF33" s="265">
        <f t="shared" si="1"/>
        <v>6.3</v>
      </c>
      <c r="AG33" s="265">
        <f t="shared" si="2"/>
        <v>5.7</v>
      </c>
      <c r="AH33" s="265">
        <f t="shared" si="3"/>
        <v>3.8</v>
      </c>
      <c r="AI33" s="266">
        <f t="shared" si="4"/>
        <v>5.3</v>
      </c>
      <c r="AJ33" s="265">
        <f t="shared" si="5"/>
        <v>0.5</v>
      </c>
      <c r="AK33" s="265">
        <f t="shared" si="6"/>
        <v>4.0999999999999996</v>
      </c>
      <c r="AL33" s="265">
        <f t="shared" si="7"/>
        <v>0.5</v>
      </c>
      <c r="AM33" s="266">
        <f t="shared" si="8"/>
        <v>1.7</v>
      </c>
      <c r="AN33" s="265">
        <f t="shared" si="9"/>
        <v>3</v>
      </c>
      <c r="AO33" s="265">
        <f t="shared" si="10"/>
        <v>5.0999999999999996</v>
      </c>
      <c r="AP33" s="264">
        <f t="shared" si="11"/>
        <v>0</v>
      </c>
      <c r="AQ33" s="265">
        <f t="shared" si="12"/>
        <v>3.9</v>
      </c>
      <c r="AR33" s="266">
        <f t="shared" si="13"/>
        <v>4</v>
      </c>
      <c r="AS33" s="265">
        <f t="shared" si="14"/>
        <v>4.9000000000000004</v>
      </c>
      <c r="AT33" s="265">
        <f>IF(P2_IndicatorData!AG36="No data","x",ROUND(IF(P2_IndicatorData!AG36&gt;AT$51,10,IF(P2_IndicatorData!AG36&lt;AT$50,0,10-(AT$51-P2_IndicatorData!AG36)/(AT$51-AT$50)*10)),1))</f>
        <v>3.3</v>
      </c>
      <c r="AU33" s="265">
        <f>IF(P2_IndicatorData!AF36="No data",0.1,ROUND(IF(P2_IndicatorData!AF36&gt;AU$51,10,IF(P2_IndicatorData!AF36&lt;AU$50,0.1,10-(AU$51-P2_IndicatorData!AF36)/(AU$51-AU$50)*10)),1))</f>
        <v>0.1</v>
      </c>
      <c r="AV33" s="266">
        <f t="shared" si="15"/>
        <v>2.8</v>
      </c>
      <c r="AW33" s="266">
        <f t="shared" si="16"/>
        <v>7.1</v>
      </c>
      <c r="AX33" s="256">
        <f t="shared" si="17"/>
        <v>4.2</v>
      </c>
    </row>
    <row r="34" spans="1:50">
      <c r="A34" s="182" t="s">
        <v>126</v>
      </c>
      <c r="B34" s="182" t="s">
        <v>127</v>
      </c>
      <c r="C34" s="263">
        <f>IF(P2_IndicatorData!C37="No data","x",ROUND(IF(P2_IndicatorData!C37&gt;C$51,10,IF(P2_IndicatorData!C37&lt;C$50,0,10-(C$51-P2_IndicatorData!C37)/(C$51-C$50)*10)),1))</f>
        <v>7.1</v>
      </c>
      <c r="D34" s="263">
        <f>IF(P2_IndicatorData!D37="No data","x",ROUND(IF(P2_IndicatorData!D37&gt;D$51,0,IF(P2_IndicatorData!D37&lt;D$50,10,(D$51-P2_IndicatorData!D37)/(D$51-D$50)*10)),1))</f>
        <v>2.8</v>
      </c>
      <c r="E34" s="263">
        <f>IF(P2_IndicatorData!E37="No data","x",ROUND(IF(P2_IndicatorData!E37&gt;E$51,0,IF(P2_IndicatorData!E37&lt;E$50,10,(E$51-P2_IndicatorData!E37)/(E$51-E$50)*10)),1))</f>
        <v>4.8</v>
      </c>
      <c r="F34" s="263">
        <f>IF(P2_IndicatorData!F37="No data","x",ROUND(IF(P2_IndicatorData!F37&gt;F$51,0,IF(P2_IndicatorData!F37&lt;F$50,10,(F$51-P2_IndicatorData!F37)/(F$51-F$50)*10)),1))</f>
        <v>8</v>
      </c>
      <c r="G34" s="263">
        <f>IF(P2_IndicatorData!G37="No data","x",ROUND(IF(P2_IndicatorData!G37&gt;G$51,0,IF(P2_IndicatorData!G37&lt;G$50,10,(G$51-P2_IndicatorData!G37)/(G$51-G$50)*10)),1))</f>
        <v>2.9</v>
      </c>
      <c r="H34" s="263">
        <f>IF(P2_IndicatorData!H37="No data","x",ROUND(IF(P2_IndicatorData!H37&gt;H$51,10,IF(P2_IndicatorData!H37&lt;H$50,0,10-(H$51-P2_IndicatorData!H37)/(H$51-H$50)*10)),1))</f>
        <v>6</v>
      </c>
      <c r="I34" s="263">
        <f>IF(P2_IndicatorData!I37="No data","x",ROUND(IF(P2_IndicatorData!I37&gt;I$51,10,IF(P2_IndicatorData!I37&lt;I$50,0,10-(I$51-P2_IndicatorData!I37)/(I$51-I$50)*10)),1))</f>
        <v>10</v>
      </c>
      <c r="J34" s="263">
        <f>IF(P2_IndicatorData!J37="No data","x",ROUND(IF(P2_IndicatorData!J37&gt;J$51,10,IF(P2_IndicatorData!J37&lt;J$50,0,10-(J$51-P2_IndicatorData!J37)/(J$51-J$50)*10)),1))</f>
        <v>2.8</v>
      </c>
      <c r="K34" s="263">
        <f>IF(P2_IndicatorData!K37="No data","x",ROUND(IF(P2_IndicatorData!K37&gt;K$51,0,IF(P2_IndicatorData!K37&lt;K$50,10,(K$51-P2_IndicatorData!K37)/(K$51-K$50)*10)),1))</f>
        <v>3.7</v>
      </c>
      <c r="L34" s="263">
        <f>IF(P2_IndicatorData!L37="No data","x",ROUND(IF(P2_IndicatorData!L37&gt;L$51,0,IF(P2_IndicatorData!L37&lt;L$50,10,(L$51-P2_IndicatorData!L37)/(L$51-L$50)*10)),1))</f>
        <v>0.8</v>
      </c>
      <c r="M34" s="263">
        <f>IF(P2_IndicatorData!M37="No data","x",ROUND(IF(P2_IndicatorData!M37&gt;M$51,0,IF(P2_IndicatorData!M37&lt;M$50,10,(M$51-P2_IndicatorData!M37)/(M$51-M$50)*10)),1))</f>
        <v>5.8</v>
      </c>
      <c r="N34" s="263">
        <f>IF(P2_IndicatorData!O37="No data","x",ROUND(IF(P2_IndicatorData!O37&gt;N$51,10,IF(P2_IndicatorData!O37&lt;N$50,0,10-(N$51-P2_IndicatorData!O37)/(N$51-N$50)*10)),1))</f>
        <v>0</v>
      </c>
      <c r="O34" s="263">
        <f>IF(P2_IndicatorData!Q37="No data","x",ROUND(IF(P2_IndicatorData!Q37&gt;O$51,10,IF(P2_IndicatorData!Q37&lt;O$50,0,10-(O$51-P2_IndicatorData!Q37)/(O$51-O$50)*10)),1))</f>
        <v>0</v>
      </c>
      <c r="P34" s="263">
        <f>IF(P2_IndicatorData!S37="No data","x",ROUND(IF(P2_IndicatorData!S37&gt;P$51,10,IF(P2_IndicatorData!S37&lt;P$50,0,10-(P$51-P2_IndicatorData!S37)/(P$51-P$50)*10)),1))</f>
        <v>3</v>
      </c>
      <c r="Q34" s="263">
        <f>IF(P2_IndicatorData!T37="No data","x",ROUND(IF(P2_IndicatorData!T37&gt;Q$51,10,IF(P2_IndicatorData!T37&lt;Q$50,0,10-(Q$51-P2_IndicatorData!T37)/(Q$51-Q$50)*10)),1))</f>
        <v>0.3</v>
      </c>
      <c r="R34" s="263">
        <f>IF(P2_IndicatorData!U37="No data","x",ROUND(IF(P2_IndicatorData!U37&gt;R$51,10,IF(P2_IndicatorData!U37&lt;R$50,0,10-(R$51-P2_IndicatorData!U37)/(R$51-R$50)*10)),1))</f>
        <v>0.6</v>
      </c>
      <c r="S34" s="263">
        <f>IF(P2_IndicatorData!V37="No data","x",ROUND(IF(P2_IndicatorData!V37&gt;S$51,0,IF(P2_IndicatorData!V37&lt;S$50,10,(S$51-P2_IndicatorData!V37)/(S$51-S$50)*10)),1))</f>
        <v>9</v>
      </c>
      <c r="T34" s="263">
        <f>IF(P2_IndicatorData!W37="No data","x",ROUND(IF(P2_IndicatorData!W37&gt;T$51,10,IF(P2_IndicatorData!W37&lt;T$50,0,10-(T$51-P2_IndicatorData!W37)/(T$51-T$50)*10)),1))</f>
        <v>0.1</v>
      </c>
      <c r="U34" s="263">
        <f>IF(P2_IndicatorData!X37="No data","x",ROUND(IF(P2_IndicatorData!X37&gt;U$51,0,IF(P2_IndicatorData!X37&lt;U$50,10,(U$51-P2_IndicatorData!X37)/(U$51-U$50)*10)),1))</f>
        <v>6.6</v>
      </c>
      <c r="V34" s="263">
        <f>IF(P2_IndicatorData!Y37="No data","x",ROUND(IF(P2_IndicatorData!Y37&gt;V$51,10,IF(P2_IndicatorData!Y37&lt;V$50,0,10-(V$51-P2_IndicatorData!Y37)/(V$51-V$50)*10)),1))</f>
        <v>0</v>
      </c>
      <c r="W34" s="263">
        <f>IF(P2_IndicatorData!Z37="No data","x",ROUND(IF(P2_IndicatorData!Z37&gt;W$51,10,IF(P2_IndicatorData!Z37&lt;W$50,0,10-(W$51-P2_IndicatorData!Z37)/(W$51-W$50)*10)),1))</f>
        <v>0</v>
      </c>
      <c r="X34" s="263">
        <f>IF(P2_IndicatorData!AA37="No data","x",ROUND(IF(P2_IndicatorData!AA37&gt;X$51,10,IF(P2_IndicatorData!AA37&lt;X$50,0,10-(X$51-P2_IndicatorData!AA37)/(X$51-X$50)*10)),1))</f>
        <v>0.5</v>
      </c>
      <c r="Y34" s="263">
        <f>IF(P2_IndicatorData!AB37="No data","x",ROUND(IF(P2_IndicatorData!AB37&gt;Y$51,0,IF(P2_IndicatorData!AB37&lt;Y$50,10,(Y$51-P2_IndicatorData!AB37)/(Y$51-Y$50)*10)),1))</f>
        <v>7.9</v>
      </c>
      <c r="Z34" s="263">
        <f>IF(P2_IndicatorData!AC37="No data","x",ROUND(IF(P2_IndicatorData!AC37&gt;Z$51,0,IF(P2_IndicatorData!AC37&lt;Z$50,10,(Z$51-P2_IndicatorData!AC37)/(Z$51-Z$50)*10)),1))</f>
        <v>9.1999999999999993</v>
      </c>
      <c r="AA34" s="263">
        <f>IF(P2_IndicatorData!AD37="No data","x",ROUND(IF(P2_IndicatorData!AD37&gt;AA$51,10,IF(P2_IndicatorData!AD37&lt;AA$50,0,10-(AA$51-P2_IndicatorData!AD37)/(AA$51-AA$50)*10)),1))</f>
        <v>5.8</v>
      </c>
      <c r="AB34" s="263">
        <f>IF(P2_IndicatorData!AE37="No data","x",ROUND(IF(P2_IndicatorData!AE37&gt;AB$51,0,IF(P2_IndicatorData!AE37&lt;AB$50,10,(AB$51-P2_IndicatorData!AE37)/(AB$51-AB$50)*10)),1))</f>
        <v>8.6999999999999993</v>
      </c>
      <c r="AC34" s="263">
        <f>IF(P2_IndicatorData!AH37="No data","x",ROUND(IF(P2_IndicatorData!AH37&gt;AC$51,10,IF(P2_IndicatorData!AH37&lt;AC$50,0,10-(AC$51-P2_IndicatorData!AH37)/(AC$51-AC$50)*10)),1))</f>
        <v>2.6</v>
      </c>
      <c r="AD34" s="263">
        <f>IF(P2_IndicatorData!AI37="No data","x",ROUND(IF(P2_IndicatorData!AI37&gt;AD$51,0,IF(P2_IndicatorData!AI37&lt;AD$50,10,(AD$51-P2_IndicatorData!AI37)/(AD$51-AD$50)*10)),1))</f>
        <v>7.8</v>
      </c>
      <c r="AE34" s="264">
        <f t="shared" si="0"/>
        <v>4.5999999999999996</v>
      </c>
      <c r="AF34" s="265">
        <f t="shared" si="1"/>
        <v>5.9</v>
      </c>
      <c r="AG34" s="265">
        <f t="shared" si="2"/>
        <v>8</v>
      </c>
      <c r="AH34" s="265">
        <f t="shared" si="3"/>
        <v>3.3</v>
      </c>
      <c r="AI34" s="266">
        <f t="shared" si="4"/>
        <v>5.7</v>
      </c>
      <c r="AJ34" s="265">
        <f t="shared" si="5"/>
        <v>0.5</v>
      </c>
      <c r="AK34" s="265">
        <f t="shared" si="6"/>
        <v>3.3</v>
      </c>
      <c r="AL34" s="265">
        <f t="shared" si="7"/>
        <v>1</v>
      </c>
      <c r="AM34" s="266">
        <f t="shared" si="8"/>
        <v>1.6</v>
      </c>
      <c r="AN34" s="265">
        <f t="shared" si="9"/>
        <v>4.5999999999999996</v>
      </c>
      <c r="AO34" s="265">
        <f t="shared" si="10"/>
        <v>5.9</v>
      </c>
      <c r="AP34" s="264">
        <f t="shared" si="11"/>
        <v>0</v>
      </c>
      <c r="AQ34" s="265">
        <f t="shared" si="12"/>
        <v>3.3</v>
      </c>
      <c r="AR34" s="266">
        <f t="shared" si="13"/>
        <v>4.5999999999999996</v>
      </c>
      <c r="AS34" s="265">
        <f t="shared" si="14"/>
        <v>7.3</v>
      </c>
      <c r="AT34" s="265">
        <f>IF(P2_IndicatorData!AG37="No data","x",ROUND(IF(P2_IndicatorData!AG37&gt;AT$51,10,IF(P2_IndicatorData!AG37&lt;AT$50,0,10-(AT$51-P2_IndicatorData!AG37)/(AT$51-AT$50)*10)),1))</f>
        <v>5</v>
      </c>
      <c r="AU34" s="265">
        <f>IF(P2_IndicatorData!AF37="No data",0.1,ROUND(IF(P2_IndicatorData!AF37&gt;AU$51,10,IF(P2_IndicatorData!AF37&lt;AU$50,0.1,10-(AU$51-P2_IndicatorData!AF37)/(AU$51-AU$50)*10)),1))</f>
        <v>0.1</v>
      </c>
      <c r="AV34" s="266">
        <f t="shared" si="15"/>
        <v>4.0999999999999996</v>
      </c>
      <c r="AW34" s="266">
        <f t="shared" si="16"/>
        <v>5.2</v>
      </c>
      <c r="AX34" s="256">
        <f t="shared" si="17"/>
        <v>4.2</v>
      </c>
    </row>
    <row r="35" spans="1:50">
      <c r="A35" s="182" t="s">
        <v>128</v>
      </c>
      <c r="B35" s="182" t="s">
        <v>129</v>
      </c>
      <c r="C35" s="263">
        <f>IF(P2_IndicatorData!C38="No data","x",ROUND(IF(P2_IndicatorData!C38&gt;C$51,10,IF(P2_IndicatorData!C38&lt;C$50,0,10-(C$51-P2_IndicatorData!C38)/(C$51-C$50)*10)),1))</f>
        <v>4.7</v>
      </c>
      <c r="D35" s="263">
        <f>IF(P2_IndicatorData!D38="No data","x",ROUND(IF(P2_IndicatorData!D38&gt;D$51,0,IF(P2_IndicatorData!D38&lt;D$50,10,(D$51-P2_IndicatorData!D38)/(D$51-D$50)*10)),1))</f>
        <v>6.1</v>
      </c>
      <c r="E35" s="263">
        <f>IF(P2_IndicatorData!E38="No data","x",ROUND(IF(P2_IndicatorData!E38&gt;E$51,0,IF(P2_IndicatorData!E38&lt;E$50,10,(E$51-P2_IndicatorData!E38)/(E$51-E$50)*10)),1))</f>
        <v>9.6</v>
      </c>
      <c r="F35" s="263">
        <f>IF(P2_IndicatorData!F38="No data","x",ROUND(IF(P2_IndicatorData!F38&gt;F$51,0,IF(P2_IndicatorData!F38&lt;F$50,10,(F$51-P2_IndicatorData!F38)/(F$51-F$50)*10)),1))</f>
        <v>10</v>
      </c>
      <c r="G35" s="263">
        <f>IF(P2_IndicatorData!G38="No data","x",ROUND(IF(P2_IndicatorData!G38&gt;G$51,0,IF(P2_IndicatorData!G38&lt;G$50,10,(G$51-P2_IndicatorData!G38)/(G$51-G$50)*10)),1))</f>
        <v>3</v>
      </c>
      <c r="H35" s="263">
        <f>IF(P2_IndicatorData!H38="No data","x",ROUND(IF(P2_IndicatorData!H38&gt;H$51,10,IF(P2_IndicatorData!H38&lt;H$50,0,10-(H$51-P2_IndicatorData!H38)/(H$51-H$50)*10)),1))</f>
        <v>8.6</v>
      </c>
      <c r="I35" s="263">
        <f>IF(P2_IndicatorData!I38="No data","x",ROUND(IF(P2_IndicatorData!I38&gt;I$51,10,IF(P2_IndicatorData!I38&lt;I$50,0,10-(I$51-P2_IndicatorData!I38)/(I$51-I$50)*10)),1))</f>
        <v>10</v>
      </c>
      <c r="J35" s="263">
        <f>IF(P2_IndicatorData!J38="No data","x",ROUND(IF(P2_IndicatorData!J38&gt;J$51,10,IF(P2_IndicatorData!J38&lt;J$50,0,10-(J$51-P2_IndicatorData!J38)/(J$51-J$50)*10)),1))</f>
        <v>3.5</v>
      </c>
      <c r="K35" s="263">
        <f>IF(P2_IndicatorData!K38="No data","x",ROUND(IF(P2_IndicatorData!K38&gt;K$51,0,IF(P2_IndicatorData!K38&lt;K$50,10,(K$51-P2_IndicatorData!K38)/(K$51-K$50)*10)),1))</f>
        <v>8.5</v>
      </c>
      <c r="L35" s="263">
        <f>IF(P2_IndicatorData!L38="No data","x",ROUND(IF(P2_IndicatorData!L38&gt;L$51,0,IF(P2_IndicatorData!L38&lt;L$50,10,(L$51-P2_IndicatorData!L38)/(L$51-L$50)*10)),1))</f>
        <v>4.8</v>
      </c>
      <c r="M35" s="263">
        <f>IF(P2_IndicatorData!M38="No data","x",ROUND(IF(P2_IndicatorData!M38&gt;M$51,0,IF(P2_IndicatorData!M38&lt;M$50,10,(M$51-P2_IndicatorData!M38)/(M$51-M$50)*10)),1))</f>
        <v>9.5</v>
      </c>
      <c r="N35" s="263">
        <f>IF(P2_IndicatorData!O38="No data","x",ROUND(IF(P2_IndicatorData!O38&gt;N$51,10,IF(P2_IndicatorData!O38&lt;N$50,0,10-(N$51-P2_IndicatorData!O38)/(N$51-N$50)*10)),1))</f>
        <v>0</v>
      </c>
      <c r="O35" s="263">
        <f>IF(P2_IndicatorData!Q38="No data","x",ROUND(IF(P2_IndicatorData!Q38&gt;O$51,10,IF(P2_IndicatorData!Q38&lt;O$50,0,10-(O$51-P2_IndicatorData!Q38)/(O$51-O$50)*10)),1))</f>
        <v>0</v>
      </c>
      <c r="P35" s="263">
        <f>IF(P2_IndicatorData!S38="No data","x",ROUND(IF(P2_IndicatorData!S38&gt;P$51,10,IF(P2_IndicatorData!S38&lt;P$50,0,10-(P$51-P2_IndicatorData!S38)/(P$51-P$50)*10)),1))</f>
        <v>10</v>
      </c>
      <c r="Q35" s="263">
        <f>IF(P2_IndicatorData!T38="No data","x",ROUND(IF(P2_IndicatorData!T38&gt;Q$51,10,IF(P2_IndicatorData!T38&lt;Q$50,0,10-(Q$51-P2_IndicatorData!T38)/(Q$51-Q$50)*10)),1))</f>
        <v>2.4</v>
      </c>
      <c r="R35" s="263">
        <f>IF(P2_IndicatorData!U38="No data","x",ROUND(IF(P2_IndicatorData!U38&gt;R$51,10,IF(P2_IndicatorData!U38&lt;R$50,0,10-(R$51-P2_IndicatorData!U38)/(R$51-R$50)*10)),1))</f>
        <v>2.4</v>
      </c>
      <c r="S35" s="263">
        <f>IF(P2_IndicatorData!V38="No data","x",ROUND(IF(P2_IndicatorData!V38&gt;S$51,0,IF(P2_IndicatorData!V38&lt;S$50,10,(S$51-P2_IndicatorData!V38)/(S$51-S$50)*10)),1))</f>
        <v>8.6</v>
      </c>
      <c r="T35" s="263">
        <f>IF(P2_IndicatorData!W38="No data","x",ROUND(IF(P2_IndicatorData!W38&gt;T$51,10,IF(P2_IndicatorData!W38&lt;T$50,0,10-(T$51-P2_IndicatorData!W38)/(T$51-T$50)*10)),1))</f>
        <v>10</v>
      </c>
      <c r="U35" s="263">
        <f>IF(P2_IndicatorData!X38="No data","x",ROUND(IF(P2_IndicatorData!X38&gt;U$51,0,IF(P2_IndicatorData!X38&lt;U$50,10,(U$51-P2_IndicatorData!X38)/(U$51-U$50)*10)),1))</f>
        <v>10</v>
      </c>
      <c r="V35" s="263">
        <f>IF(P2_IndicatorData!Y38="No data","x",ROUND(IF(P2_IndicatorData!Y38&gt;V$51,10,IF(P2_IndicatorData!Y38&lt;V$50,0,10-(V$51-P2_IndicatorData!Y38)/(V$51-V$50)*10)),1))</f>
        <v>3.9</v>
      </c>
      <c r="W35" s="263">
        <f>IF(P2_IndicatorData!Z38="No data","x",ROUND(IF(P2_IndicatorData!Z38&gt;W$51,10,IF(P2_IndicatorData!Z38&lt;W$50,0,10-(W$51-P2_IndicatorData!Z38)/(W$51-W$50)*10)),1))</f>
        <v>4.0999999999999996</v>
      </c>
      <c r="X35" s="263">
        <f>IF(P2_IndicatorData!AA38="No data","x",ROUND(IF(P2_IndicatorData!AA38&gt;X$51,10,IF(P2_IndicatorData!AA38&lt;X$50,0,10-(X$51-P2_IndicatorData!AA38)/(X$51-X$50)*10)),1))</f>
        <v>6.2</v>
      </c>
      <c r="Y35" s="263">
        <f>IF(P2_IndicatorData!AB38="No data","x",ROUND(IF(P2_IndicatorData!AB38&gt;Y$51,0,IF(P2_IndicatorData!AB38&lt;Y$50,10,(Y$51-P2_IndicatorData!AB38)/(Y$51-Y$50)*10)),1))</f>
        <v>8.6</v>
      </c>
      <c r="Z35" s="263">
        <f>IF(P2_IndicatorData!AC38="No data","x",ROUND(IF(P2_IndicatorData!AC38&gt;Z$51,0,IF(P2_IndicatorData!AC38&lt;Z$50,10,(Z$51-P2_IndicatorData!AC38)/(Z$51-Z$50)*10)),1))</f>
        <v>9.6</v>
      </c>
      <c r="AA35" s="263">
        <f>IF(P2_IndicatorData!AD38="No data","x",ROUND(IF(P2_IndicatorData!AD38&gt;AA$51,10,IF(P2_IndicatorData!AD38&lt;AA$50,0,10-(AA$51-P2_IndicatorData!AD38)/(AA$51-AA$50)*10)),1))</f>
        <v>3.8</v>
      </c>
      <c r="AB35" s="263">
        <f>IF(P2_IndicatorData!AE38="No data","x",ROUND(IF(P2_IndicatorData!AE38&gt;AB$51,0,IF(P2_IndicatorData!AE38&lt;AB$50,10,(AB$51-P2_IndicatorData!AE38)/(AB$51-AB$50)*10)),1))</f>
        <v>10</v>
      </c>
      <c r="AC35" s="263">
        <f>IF(P2_IndicatorData!AH38="No data","x",ROUND(IF(P2_IndicatorData!AH38&gt;AC$51,10,IF(P2_IndicatorData!AH38&lt;AC$50,0,10-(AC$51-P2_IndicatorData!AH38)/(AC$51-AC$50)*10)),1))</f>
        <v>7</v>
      </c>
      <c r="AD35" s="263">
        <f>IF(P2_IndicatorData!AI38="No data","x",ROUND(IF(P2_IndicatorData!AI38&gt;AD$51,0,IF(P2_IndicatorData!AI38&lt;AD$50,10,(AD$51-P2_IndicatorData!AI38)/(AD$51-AD$50)*10)),1))</f>
        <v>6.5</v>
      </c>
      <c r="AE35" s="264">
        <f t="shared" si="0"/>
        <v>7.2</v>
      </c>
      <c r="AF35" s="265">
        <f t="shared" si="1"/>
        <v>6</v>
      </c>
      <c r="AG35" s="265">
        <f t="shared" si="2"/>
        <v>9.3000000000000007</v>
      </c>
      <c r="AH35" s="265">
        <f t="shared" si="3"/>
        <v>6</v>
      </c>
      <c r="AI35" s="266">
        <f t="shared" si="4"/>
        <v>7.1</v>
      </c>
      <c r="AJ35" s="265">
        <f t="shared" si="5"/>
        <v>2.4</v>
      </c>
      <c r="AK35" s="265">
        <f t="shared" si="6"/>
        <v>7.2</v>
      </c>
      <c r="AL35" s="265">
        <f t="shared" si="7"/>
        <v>3.3</v>
      </c>
      <c r="AM35" s="266">
        <f t="shared" si="8"/>
        <v>4.3</v>
      </c>
      <c r="AN35" s="265">
        <f t="shared" si="9"/>
        <v>9.3000000000000007</v>
      </c>
      <c r="AO35" s="265">
        <f t="shared" si="10"/>
        <v>8.1</v>
      </c>
      <c r="AP35" s="264">
        <f t="shared" si="11"/>
        <v>4</v>
      </c>
      <c r="AQ35" s="265">
        <f t="shared" si="12"/>
        <v>7</v>
      </c>
      <c r="AR35" s="266">
        <f t="shared" si="13"/>
        <v>8.1</v>
      </c>
      <c r="AS35" s="265">
        <f t="shared" si="14"/>
        <v>6.9</v>
      </c>
      <c r="AT35" s="265">
        <f>IF(P2_IndicatorData!AG38="No data","x",ROUND(IF(P2_IndicatorData!AG38&gt;AT$51,10,IF(P2_IndicatorData!AG38&lt;AT$50,0,10-(AT$51-P2_IndicatorData!AG38)/(AT$51-AT$50)*10)),1))</f>
        <v>5.5</v>
      </c>
      <c r="AU35" s="265">
        <f>IF(P2_IndicatorData!AF38="No data",0.1,ROUND(IF(P2_IndicatorData!AF38&gt;AU$51,10,IF(P2_IndicatorData!AF38&lt;AU$50,0.1,10-(AU$51-P2_IndicatorData!AF38)/(AU$51-AU$50)*10)),1))</f>
        <v>2.5</v>
      </c>
      <c r="AV35" s="266">
        <f t="shared" si="15"/>
        <v>5</v>
      </c>
      <c r="AW35" s="266">
        <f t="shared" si="16"/>
        <v>6.8</v>
      </c>
      <c r="AX35" s="256">
        <f t="shared" si="17"/>
        <v>6.3</v>
      </c>
    </row>
    <row r="36" spans="1:50">
      <c r="A36" s="182" t="s">
        <v>130</v>
      </c>
      <c r="B36" s="182" t="s">
        <v>131</v>
      </c>
      <c r="C36" s="263">
        <f>IF(P2_IndicatorData!C39="No data","x",ROUND(IF(P2_IndicatorData!C39&gt;C$51,10,IF(P2_IndicatorData!C39&lt;C$50,0,10-(C$51-P2_IndicatorData!C39)/(C$51-C$50)*10)),1))</f>
        <v>7.6</v>
      </c>
      <c r="D36" s="263">
        <f>IF(P2_IndicatorData!D39="No data","x",ROUND(IF(P2_IndicatorData!D39&gt;D$51,0,IF(P2_IndicatorData!D39&lt;D$50,10,(D$51-P2_IndicatorData!D39)/(D$51-D$50)*10)),1))</f>
        <v>3</v>
      </c>
      <c r="E36" s="263">
        <f>IF(P2_IndicatorData!E39="No data","x",ROUND(IF(P2_IndicatorData!E39&gt;E$51,0,IF(P2_IndicatorData!E39&lt;E$50,10,(E$51-P2_IndicatorData!E39)/(E$51-E$50)*10)),1))</f>
        <v>4.5</v>
      </c>
      <c r="F36" s="263">
        <f>IF(P2_IndicatorData!F39="No data","x",ROUND(IF(P2_IndicatorData!F39&gt;F$51,0,IF(P2_IndicatorData!F39&lt;F$50,10,(F$51-P2_IndicatorData!F39)/(F$51-F$50)*10)),1))</f>
        <v>7.7</v>
      </c>
      <c r="G36" s="263">
        <f>IF(P2_IndicatorData!G39="No data","x",ROUND(IF(P2_IndicatorData!G39&gt;G$51,0,IF(P2_IndicatorData!G39&lt;G$50,10,(G$51-P2_IndicatorData!G39)/(G$51-G$50)*10)),1))</f>
        <v>3</v>
      </c>
      <c r="H36" s="263">
        <f>IF(P2_IndicatorData!H39="No data","x",ROUND(IF(P2_IndicatorData!H39&gt;H$51,10,IF(P2_IndicatorData!H39&lt;H$50,0,10-(H$51-P2_IndicatorData!H39)/(H$51-H$50)*10)),1))</f>
        <v>5.4</v>
      </c>
      <c r="I36" s="263">
        <f>IF(P2_IndicatorData!I39="No data","x",ROUND(IF(P2_IndicatorData!I39&gt;I$51,10,IF(P2_IndicatorData!I39&lt;I$50,0,10-(I$51-P2_IndicatorData!I39)/(I$51-I$50)*10)),1))</f>
        <v>9.1</v>
      </c>
      <c r="J36" s="263">
        <f>IF(P2_IndicatorData!J39="No data","x",ROUND(IF(P2_IndicatorData!J39&gt;J$51,10,IF(P2_IndicatorData!J39&lt;J$50,0,10-(J$51-P2_IndicatorData!J39)/(J$51-J$50)*10)),1))</f>
        <v>2.2999999999999998</v>
      </c>
      <c r="K36" s="263">
        <f>IF(P2_IndicatorData!K39="No data","x",ROUND(IF(P2_IndicatorData!K39&gt;K$51,0,IF(P2_IndicatorData!K39&lt;K$50,10,(K$51-P2_IndicatorData!K39)/(K$51-K$50)*10)),1))</f>
        <v>2.1</v>
      </c>
      <c r="L36" s="263">
        <f>IF(P2_IndicatorData!L39="No data","x",ROUND(IF(P2_IndicatorData!L39&gt;L$51,0,IF(P2_IndicatorData!L39&lt;L$50,10,(L$51-P2_IndicatorData!L39)/(L$51-L$50)*10)),1))</f>
        <v>1.3</v>
      </c>
      <c r="M36" s="263">
        <f>IF(P2_IndicatorData!M39="No data","x",ROUND(IF(P2_IndicatorData!M39&gt;M$51,0,IF(P2_IndicatorData!M39&lt;M$50,10,(M$51-P2_IndicatorData!M39)/(M$51-M$50)*10)),1))</f>
        <v>3.1</v>
      </c>
      <c r="N36" s="263">
        <f>IF(P2_IndicatorData!O39="No data","x",ROUND(IF(P2_IndicatorData!O39&gt;N$51,10,IF(P2_IndicatorData!O39&lt;N$50,0,10-(N$51-P2_IndicatorData!O39)/(N$51-N$50)*10)),1))</f>
        <v>0</v>
      </c>
      <c r="O36" s="263">
        <f>IF(P2_IndicatorData!Q39="No data","x",ROUND(IF(P2_IndicatorData!Q39&gt;O$51,10,IF(P2_IndicatorData!Q39&lt;O$50,0,10-(O$51-P2_IndicatorData!Q39)/(O$51-O$50)*10)),1))</f>
        <v>1.4</v>
      </c>
      <c r="P36" s="263">
        <f>IF(P2_IndicatorData!S39="No data","x",ROUND(IF(P2_IndicatorData!S39&gt;P$51,10,IF(P2_IndicatorData!S39&lt;P$50,0,10-(P$51-P2_IndicatorData!S39)/(P$51-P$50)*10)),1))</f>
        <v>0.5</v>
      </c>
      <c r="Q36" s="263">
        <f>IF(P2_IndicatorData!T39="No data","x",ROUND(IF(P2_IndicatorData!T39&gt;Q$51,10,IF(P2_IndicatorData!T39&lt;Q$50,0,10-(Q$51-P2_IndicatorData!T39)/(Q$51-Q$50)*10)),1))</f>
        <v>0.4</v>
      </c>
      <c r="R36" s="263">
        <f>IF(P2_IndicatorData!U39="No data","x",ROUND(IF(P2_IndicatorData!U39&gt;R$51,10,IF(P2_IndicatorData!U39&lt;R$50,0,10-(R$51-P2_IndicatorData!U39)/(R$51-R$50)*10)),1))</f>
        <v>0.8</v>
      </c>
      <c r="S36" s="263">
        <f>IF(P2_IndicatorData!V39="No data","x",ROUND(IF(P2_IndicatorData!V39&gt;S$51,0,IF(P2_IndicatorData!V39&lt;S$50,10,(S$51-P2_IndicatorData!V39)/(S$51-S$50)*10)),1))</f>
        <v>7.4</v>
      </c>
      <c r="T36" s="263">
        <f>IF(P2_IndicatorData!W39="No data","x",ROUND(IF(P2_IndicatorData!W39&gt;T$51,10,IF(P2_IndicatorData!W39&lt;T$50,0,10-(T$51-P2_IndicatorData!W39)/(T$51-T$50)*10)),1))</f>
        <v>5.6</v>
      </c>
      <c r="U36" s="263">
        <f>IF(P2_IndicatorData!X39="No data","x",ROUND(IF(P2_IndicatorData!X39&gt;U$51,0,IF(P2_IndicatorData!X39&lt;U$50,10,(U$51-P2_IndicatorData!X39)/(U$51-U$50)*10)),1))</f>
        <v>10</v>
      </c>
      <c r="V36" s="263">
        <f>IF(P2_IndicatorData!Y39="No data","x",ROUND(IF(P2_IndicatorData!Y39&gt;V$51,10,IF(P2_IndicatorData!Y39&lt;V$50,0,10-(V$51-P2_IndicatorData!Y39)/(V$51-V$50)*10)),1))</f>
        <v>0</v>
      </c>
      <c r="W36" s="263">
        <f>IF(P2_IndicatorData!Z39="No data","x",ROUND(IF(P2_IndicatorData!Z39&gt;W$51,10,IF(P2_IndicatorData!Z39&lt;W$50,0,10-(W$51-P2_IndicatorData!Z39)/(W$51-W$50)*10)),1))</f>
        <v>0</v>
      </c>
      <c r="X36" s="263">
        <f>IF(P2_IndicatorData!AA39="No data","x",ROUND(IF(P2_IndicatorData!AA39&gt;X$51,10,IF(P2_IndicatorData!AA39&lt;X$50,0,10-(X$51-P2_IndicatorData!AA39)/(X$51-X$50)*10)),1))</f>
        <v>0</v>
      </c>
      <c r="Y36" s="263">
        <f>IF(P2_IndicatorData!AB39="No data","x",ROUND(IF(P2_IndicatorData!AB39&gt;Y$51,0,IF(P2_IndicatorData!AB39&lt;Y$50,10,(Y$51-P2_IndicatorData!AB39)/(Y$51-Y$50)*10)),1))</f>
        <v>9</v>
      </c>
      <c r="Z36" s="263">
        <f>IF(P2_IndicatorData!AC39="No data","x",ROUND(IF(P2_IndicatorData!AC39&gt;Z$51,0,IF(P2_IndicatorData!AC39&lt;Z$50,10,(Z$51-P2_IndicatorData!AC39)/(Z$51-Z$50)*10)),1))</f>
        <v>10</v>
      </c>
      <c r="AA36" s="263">
        <f>IF(P2_IndicatorData!AD39="No data","x",ROUND(IF(P2_IndicatorData!AD39&gt;AA$51,10,IF(P2_IndicatorData!AD39&lt;AA$50,0,10-(AA$51-P2_IndicatorData!AD39)/(AA$51-AA$50)*10)),1))</f>
        <v>5.2</v>
      </c>
      <c r="AB36" s="263">
        <f>IF(P2_IndicatorData!AE39="No data","x",ROUND(IF(P2_IndicatorData!AE39&gt;AB$51,0,IF(P2_IndicatorData!AE39&lt;AB$50,10,(AB$51-P2_IndicatorData!AE39)/(AB$51-AB$50)*10)),1))</f>
        <v>7.1</v>
      </c>
      <c r="AC36" s="263">
        <f>IF(P2_IndicatorData!AH39="No data","x",ROUND(IF(P2_IndicatorData!AH39&gt;AC$51,10,IF(P2_IndicatorData!AH39&lt;AC$50,0,10-(AC$51-P2_IndicatorData!AH39)/(AC$51-AC$50)*10)),1))</f>
        <v>3.9</v>
      </c>
      <c r="AD36" s="263">
        <f>IF(P2_IndicatorData!AI39="No data","x",ROUND(IF(P2_IndicatorData!AI39&gt;AD$51,0,IF(P2_IndicatorData!AI39&lt;AD$50,10,(AD$51-P2_IndicatorData!AI39)/(AD$51-AD$50)*10)),1))</f>
        <v>8.1</v>
      </c>
      <c r="AE36" s="264">
        <f t="shared" si="0"/>
        <v>4.5999999999999996</v>
      </c>
      <c r="AF36" s="265">
        <f t="shared" si="1"/>
        <v>6.1</v>
      </c>
      <c r="AG36" s="265">
        <f t="shared" si="2"/>
        <v>7.3</v>
      </c>
      <c r="AH36" s="265">
        <f t="shared" si="3"/>
        <v>2.2000000000000002</v>
      </c>
      <c r="AI36" s="266">
        <f t="shared" si="4"/>
        <v>5.2</v>
      </c>
      <c r="AJ36" s="265">
        <f t="shared" si="5"/>
        <v>0.6</v>
      </c>
      <c r="AK36" s="265">
        <f t="shared" si="6"/>
        <v>2.2000000000000002</v>
      </c>
      <c r="AL36" s="265">
        <f t="shared" si="7"/>
        <v>0.6</v>
      </c>
      <c r="AM36" s="266">
        <f t="shared" si="8"/>
        <v>1.1000000000000001</v>
      </c>
      <c r="AN36" s="265">
        <f t="shared" si="9"/>
        <v>6.5</v>
      </c>
      <c r="AO36" s="265">
        <f t="shared" si="10"/>
        <v>6.3</v>
      </c>
      <c r="AP36" s="264">
        <f t="shared" si="11"/>
        <v>0</v>
      </c>
      <c r="AQ36" s="265">
        <f t="shared" si="12"/>
        <v>5</v>
      </c>
      <c r="AR36" s="266">
        <f t="shared" si="13"/>
        <v>5.9</v>
      </c>
      <c r="AS36" s="265">
        <f t="shared" si="14"/>
        <v>6.2</v>
      </c>
      <c r="AT36" s="265">
        <f>IF(P2_IndicatorData!AG39="No data","x",ROUND(IF(P2_IndicatorData!AG39&gt;AT$51,10,IF(P2_IndicatorData!AG39&lt;AT$50,0,10-(AT$51-P2_IndicatorData!AG39)/(AT$51-AT$50)*10)),1))</f>
        <v>5.7</v>
      </c>
      <c r="AU36" s="265">
        <f>IF(P2_IndicatorData!AF39="No data",0.1,ROUND(IF(P2_IndicatorData!AF39&gt;AU$51,10,IF(P2_IndicatorData!AF39&lt;AU$50,0.1,10-(AU$51-P2_IndicatorData!AF39)/(AU$51-AU$50)*10)),1))</f>
        <v>0.1</v>
      </c>
      <c r="AV36" s="266">
        <f t="shared" si="15"/>
        <v>4</v>
      </c>
      <c r="AW36" s="266">
        <f t="shared" si="16"/>
        <v>6</v>
      </c>
      <c r="AX36" s="256">
        <f t="shared" si="17"/>
        <v>4.4000000000000004</v>
      </c>
    </row>
    <row r="37" spans="1:50">
      <c r="A37" s="182" t="s">
        <v>132</v>
      </c>
      <c r="B37" s="182" t="s">
        <v>133</v>
      </c>
      <c r="C37" s="263">
        <f>IF(P2_IndicatorData!C40="No data","x",ROUND(IF(P2_IndicatorData!C40&gt;C$51,10,IF(P2_IndicatorData!C40&lt;C$50,0,10-(C$51-P2_IndicatorData!C40)/(C$51-C$50)*10)),1))</f>
        <v>8.1999999999999993</v>
      </c>
      <c r="D37" s="263">
        <f>IF(P2_IndicatorData!D40="No data","x",ROUND(IF(P2_IndicatorData!D40&gt;D$51,0,IF(P2_IndicatorData!D40&lt;D$50,10,(D$51-P2_IndicatorData!D40)/(D$51-D$50)*10)),1))</f>
        <v>1.3</v>
      </c>
      <c r="E37" s="263">
        <f>IF(P2_IndicatorData!E40="No data","x",ROUND(IF(P2_IndicatorData!E40&gt;E$51,0,IF(P2_IndicatorData!E40&lt;E$50,10,(E$51-P2_IndicatorData!E40)/(E$51-E$50)*10)),1))</f>
        <v>6.8</v>
      </c>
      <c r="F37" s="263">
        <f>IF(P2_IndicatorData!F40="No data","x",ROUND(IF(P2_IndicatorData!F40&gt;F$51,0,IF(P2_IndicatorData!F40&lt;F$50,10,(F$51-P2_IndicatorData!F40)/(F$51-F$50)*10)),1))</f>
        <v>5.5</v>
      </c>
      <c r="G37" s="263">
        <f>IF(P2_IndicatorData!G40="No data","x",ROUND(IF(P2_IndicatorData!G40&gt;G$51,0,IF(P2_IndicatorData!G40&lt;G$50,10,(G$51-P2_IndicatorData!G40)/(G$51-G$50)*10)),1))</f>
        <v>1.8</v>
      </c>
      <c r="H37" s="263">
        <f>IF(P2_IndicatorData!H40="No data","x",ROUND(IF(P2_IndicatorData!H40&gt;H$51,10,IF(P2_IndicatorData!H40&lt;H$50,0,10-(H$51-P2_IndicatorData!H40)/(H$51-H$50)*10)),1))</f>
        <v>7.1</v>
      </c>
      <c r="I37" s="263">
        <f>IF(P2_IndicatorData!I40="No data","x",ROUND(IF(P2_IndicatorData!I40&gt;I$51,10,IF(P2_IndicatorData!I40&lt;I$50,0,10-(I$51-P2_IndicatorData!I40)/(I$51-I$50)*10)),1))</f>
        <v>5.4</v>
      </c>
      <c r="J37" s="263">
        <f>IF(P2_IndicatorData!J40="No data","x",ROUND(IF(P2_IndicatorData!J40&gt;J$51,10,IF(P2_IndicatorData!J40&lt;J$50,0,10-(J$51-P2_IndicatorData!J40)/(J$51-J$50)*10)),1))</f>
        <v>1.7</v>
      </c>
      <c r="K37" s="263">
        <f>IF(P2_IndicatorData!K40="No data","x",ROUND(IF(P2_IndicatorData!K40&gt;K$51,0,IF(P2_IndicatorData!K40&lt;K$50,10,(K$51-P2_IndicatorData!K40)/(K$51-K$50)*10)),1))</f>
        <v>0.6</v>
      </c>
      <c r="L37" s="263">
        <f>IF(P2_IndicatorData!L40="No data","x",ROUND(IF(P2_IndicatorData!L40&gt;L$51,0,IF(P2_IndicatorData!L40&lt;L$50,10,(L$51-P2_IndicatorData!L40)/(L$51-L$50)*10)),1))</f>
        <v>2</v>
      </c>
      <c r="M37" s="263">
        <f>IF(P2_IndicatorData!M40="No data","x",ROUND(IF(P2_IndicatorData!M40&gt;M$51,0,IF(P2_IndicatorData!M40&lt;M$50,10,(M$51-P2_IndicatorData!M40)/(M$51-M$50)*10)),1))</f>
        <v>3.6</v>
      </c>
      <c r="N37" s="263">
        <f>IF(P2_IndicatorData!O40="No data","x",ROUND(IF(P2_IndicatorData!O40&gt;N$51,10,IF(P2_IndicatorData!O40&lt;N$50,0,10-(N$51-P2_IndicatorData!O40)/(N$51-N$50)*10)),1))</f>
        <v>2.9</v>
      </c>
      <c r="O37" s="263">
        <f>IF(P2_IndicatorData!Q40="No data","x",ROUND(IF(P2_IndicatorData!Q40&gt;O$51,10,IF(P2_IndicatorData!Q40&lt;O$50,0,10-(O$51-P2_IndicatorData!Q40)/(O$51-O$50)*10)),1))</f>
        <v>0</v>
      </c>
      <c r="P37" s="263">
        <f>IF(P2_IndicatorData!S40="No data","x",ROUND(IF(P2_IndicatorData!S40&gt;P$51,10,IF(P2_IndicatorData!S40&lt;P$50,0,10-(P$51-P2_IndicatorData!S40)/(P$51-P$50)*10)),1))</f>
        <v>4.9000000000000004</v>
      </c>
      <c r="Q37" s="263">
        <f>IF(P2_IndicatorData!T40="No data","x",ROUND(IF(P2_IndicatorData!T40&gt;Q$51,10,IF(P2_IndicatorData!T40&lt;Q$50,0,10-(Q$51-P2_IndicatorData!T40)/(Q$51-Q$50)*10)),1))</f>
        <v>0.2</v>
      </c>
      <c r="R37" s="263">
        <f>IF(P2_IndicatorData!U40="No data","x",ROUND(IF(P2_IndicatorData!U40&gt;R$51,10,IF(P2_IndicatorData!U40&lt;R$50,0,10-(R$51-P2_IndicatorData!U40)/(R$51-R$50)*10)),1))</f>
        <v>0.6</v>
      </c>
      <c r="S37" s="263">
        <f>IF(P2_IndicatorData!V40="No data","x",ROUND(IF(P2_IndicatorData!V40&gt;S$51,0,IF(P2_IndicatorData!V40&lt;S$50,10,(S$51-P2_IndicatorData!V40)/(S$51-S$50)*10)),1))</f>
        <v>1.8</v>
      </c>
      <c r="T37" s="263">
        <f>IF(P2_IndicatorData!W40="No data","x",ROUND(IF(P2_IndicatorData!W40&gt;T$51,10,IF(P2_IndicatorData!W40&lt;T$50,0,10-(T$51-P2_IndicatorData!W40)/(T$51-T$50)*10)),1))</f>
        <v>1.6</v>
      </c>
      <c r="U37" s="263">
        <f>IF(P2_IndicatorData!X40="No data","x",ROUND(IF(P2_IndicatorData!X40&gt;U$51,0,IF(P2_IndicatorData!X40&lt;U$50,10,(U$51-P2_IndicatorData!X40)/(U$51-U$50)*10)),1))</f>
        <v>6.8</v>
      </c>
      <c r="V37" s="263">
        <f>IF(P2_IndicatorData!Y40="No data","x",ROUND(IF(P2_IndicatorData!Y40&gt;V$51,10,IF(P2_IndicatorData!Y40&lt;V$50,0,10-(V$51-P2_IndicatorData!Y40)/(V$51-V$50)*10)),1))</f>
        <v>0</v>
      </c>
      <c r="W37" s="263">
        <f>IF(P2_IndicatorData!Z40="No data","x",ROUND(IF(P2_IndicatorData!Z40&gt;W$51,10,IF(P2_IndicatorData!Z40&lt;W$50,0,10-(W$51-P2_IndicatorData!Z40)/(W$51-W$50)*10)),1))</f>
        <v>0</v>
      </c>
      <c r="X37" s="263">
        <f>IF(P2_IndicatorData!AA40="No data","x",ROUND(IF(P2_IndicatorData!AA40&gt;X$51,10,IF(P2_IndicatorData!AA40&lt;X$50,0,10-(X$51-P2_IndicatorData!AA40)/(X$51-X$50)*10)),1))</f>
        <v>0</v>
      </c>
      <c r="Y37" s="263">
        <f>IF(P2_IndicatorData!AB40="No data","x",ROUND(IF(P2_IndicatorData!AB40&gt;Y$51,0,IF(P2_IndicatorData!AB40&lt;Y$50,10,(Y$51-P2_IndicatorData!AB40)/(Y$51-Y$50)*10)),1))</f>
        <v>8.3000000000000007</v>
      </c>
      <c r="Z37" s="263">
        <f>IF(P2_IndicatorData!AC40="No data","x",ROUND(IF(P2_IndicatorData!AC40&gt;Z$51,0,IF(P2_IndicatorData!AC40&lt;Z$50,10,(Z$51-P2_IndicatorData!AC40)/(Z$51-Z$50)*10)),1))</f>
        <v>9.1</v>
      </c>
      <c r="AA37" s="263">
        <f>IF(P2_IndicatorData!AD40="No data","x",ROUND(IF(P2_IndicatorData!AD40&gt;AA$51,10,IF(P2_IndicatorData!AD40&lt;AA$50,0,10-(AA$51-P2_IndicatorData!AD40)/(AA$51-AA$50)*10)),1))</f>
        <v>6.1</v>
      </c>
      <c r="AB37" s="263">
        <f>IF(P2_IndicatorData!AE40="No data","x",ROUND(IF(P2_IndicatorData!AE40&gt;AB$51,0,IF(P2_IndicatorData!AE40&lt;AB$50,10,(AB$51-P2_IndicatorData!AE40)/(AB$51-AB$50)*10)),1))</f>
        <v>7.3</v>
      </c>
      <c r="AC37" s="263">
        <f>IF(P2_IndicatorData!AH40="No data","x",ROUND(IF(P2_IndicatorData!AH40&gt;AC$51,10,IF(P2_IndicatorData!AH40&lt;AC$50,0,10-(AC$51-P2_IndicatorData!AH40)/(AC$51-AC$50)*10)),1))</f>
        <v>1.3</v>
      </c>
      <c r="AD37" s="263">
        <f>IF(P2_IndicatorData!AI40="No data","x",ROUND(IF(P2_IndicatorData!AI40&gt;AD$51,0,IF(P2_IndicatorData!AI40&lt;AD$50,10,(AD$51-P2_IndicatorData!AI40)/(AD$51-AD$50)*10)),1))</f>
        <v>2.4</v>
      </c>
      <c r="AE37" s="264">
        <f t="shared" si="0"/>
        <v>3.9</v>
      </c>
      <c r="AF37" s="265">
        <f t="shared" si="1"/>
        <v>6.1</v>
      </c>
      <c r="AG37" s="265">
        <f t="shared" si="2"/>
        <v>6.3</v>
      </c>
      <c r="AH37" s="265">
        <f t="shared" si="3"/>
        <v>1.2</v>
      </c>
      <c r="AI37" s="266">
        <f t="shared" si="4"/>
        <v>4.5</v>
      </c>
      <c r="AJ37" s="265">
        <f t="shared" si="5"/>
        <v>0.4</v>
      </c>
      <c r="AK37" s="265">
        <f t="shared" si="6"/>
        <v>2.8</v>
      </c>
      <c r="AL37" s="265">
        <f t="shared" si="7"/>
        <v>2.6</v>
      </c>
      <c r="AM37" s="266">
        <f t="shared" si="8"/>
        <v>1.9</v>
      </c>
      <c r="AN37" s="265">
        <f t="shared" si="9"/>
        <v>1.7</v>
      </c>
      <c r="AO37" s="265">
        <f t="shared" si="10"/>
        <v>5.8</v>
      </c>
      <c r="AP37" s="264">
        <f t="shared" si="11"/>
        <v>0</v>
      </c>
      <c r="AQ37" s="265">
        <f t="shared" si="12"/>
        <v>3.4</v>
      </c>
      <c r="AR37" s="266">
        <f t="shared" si="13"/>
        <v>3.6</v>
      </c>
      <c r="AS37" s="265">
        <f t="shared" si="14"/>
        <v>6.7</v>
      </c>
      <c r="AT37" s="265">
        <f>IF(P2_IndicatorData!AG40="No data","x",ROUND(IF(P2_IndicatorData!AG40&gt;AT$51,10,IF(P2_IndicatorData!AG40&lt;AT$50,0,10-(AT$51-P2_IndicatorData!AG40)/(AT$51-AT$50)*10)),1))</f>
        <v>3.8</v>
      </c>
      <c r="AU37" s="265">
        <f>IF(P2_IndicatorData!AF40="No data",0.1,ROUND(IF(P2_IndicatorData!AF40&gt;AU$51,10,IF(P2_IndicatorData!AF40&lt;AU$50,0.1,10-(AU$51-P2_IndicatorData!AF40)/(AU$51-AU$50)*10)),1))</f>
        <v>0.1</v>
      </c>
      <c r="AV37" s="266">
        <f t="shared" si="15"/>
        <v>3.5</v>
      </c>
      <c r="AW37" s="266">
        <f t="shared" si="16"/>
        <v>1.9</v>
      </c>
      <c r="AX37" s="256">
        <f t="shared" si="17"/>
        <v>3.1</v>
      </c>
    </row>
    <row r="38" spans="1:50">
      <c r="A38" s="182" t="s">
        <v>134</v>
      </c>
      <c r="B38" s="182" t="s">
        <v>135</v>
      </c>
      <c r="C38" s="263">
        <f>IF(P2_IndicatorData!C41="No data","x",ROUND(IF(P2_IndicatorData!C41&gt;C$51,10,IF(P2_IndicatorData!C41&lt;C$50,0,10-(C$51-P2_IndicatorData!C41)/(C$51-C$50)*10)),1))</f>
        <v>9.5</v>
      </c>
      <c r="D38" s="263">
        <f>IF(P2_IndicatorData!D41="No data","x",ROUND(IF(P2_IndicatorData!D41&gt;D$51,0,IF(P2_IndicatorData!D41&lt;D$50,10,(D$51-P2_IndicatorData!D41)/(D$51-D$50)*10)),1))</f>
        <v>9.4</v>
      </c>
      <c r="E38" s="263">
        <f>IF(P2_IndicatorData!E41="No data","x",ROUND(IF(P2_IndicatorData!E41&gt;E$51,0,IF(P2_IndicatorData!E41&lt;E$50,10,(E$51-P2_IndicatorData!E41)/(E$51-E$50)*10)),1))</f>
        <v>7.2</v>
      </c>
      <c r="F38" s="263">
        <f>IF(P2_IndicatorData!F41="No data","x",ROUND(IF(P2_IndicatorData!F41&gt;F$51,0,IF(P2_IndicatorData!F41&lt;F$50,10,(F$51-P2_IndicatorData!F41)/(F$51-F$50)*10)),1))</f>
        <v>4.7</v>
      </c>
      <c r="G38" s="263">
        <f>IF(P2_IndicatorData!G41="No data","x",ROUND(IF(P2_IndicatorData!G41&gt;G$51,0,IF(P2_IndicatorData!G41&lt;G$50,10,(G$51-P2_IndicatorData!G41)/(G$51-G$50)*10)),1))</f>
        <v>7.8</v>
      </c>
      <c r="H38" s="263">
        <f>IF(P2_IndicatorData!H41="No data","x",ROUND(IF(P2_IndicatorData!H41&gt;H$51,10,IF(P2_IndicatorData!H41&lt;H$50,0,10-(H$51-P2_IndicatorData!H41)/(H$51-H$50)*10)),1))</f>
        <v>5</v>
      </c>
      <c r="I38" s="263">
        <f>IF(P2_IndicatorData!I41="No data","x",ROUND(IF(P2_IndicatorData!I41&gt;I$51,10,IF(P2_IndicatorData!I41&lt;I$50,0,10-(I$51-P2_IndicatorData!I41)/(I$51-I$50)*10)),1))</f>
        <v>10</v>
      </c>
      <c r="J38" s="263">
        <f>IF(P2_IndicatorData!J41="No data","x",ROUND(IF(P2_IndicatorData!J41&gt;J$51,10,IF(P2_IndicatorData!J41&lt;J$50,0,10-(J$51-P2_IndicatorData!J41)/(J$51-J$50)*10)),1))</f>
        <v>7.2</v>
      </c>
      <c r="K38" s="263">
        <f>IF(P2_IndicatorData!K41="No data","x",ROUND(IF(P2_IndicatorData!K41&gt;K$51,0,IF(P2_IndicatorData!K41&lt;K$50,10,(K$51-P2_IndicatorData!K41)/(K$51-K$50)*10)),1))</f>
        <v>0.3</v>
      </c>
      <c r="L38" s="263">
        <f>IF(P2_IndicatorData!L41="No data","x",ROUND(IF(P2_IndicatorData!L41&gt;L$51,0,IF(P2_IndicatorData!L41&lt;L$50,10,(L$51-P2_IndicatorData!L41)/(L$51-L$50)*10)),1))</f>
        <v>2</v>
      </c>
      <c r="M38" s="263">
        <f>IF(P2_IndicatorData!M41="No data","x",ROUND(IF(P2_IndicatorData!M41&gt;M$51,0,IF(P2_IndicatorData!M41&lt;M$50,10,(M$51-P2_IndicatorData!M41)/(M$51-M$50)*10)),1))</f>
        <v>1.2</v>
      </c>
      <c r="N38" s="263">
        <f>IF(P2_IndicatorData!O41="No data","x",ROUND(IF(P2_IndicatorData!O41&gt;N$51,10,IF(P2_IndicatorData!O41&lt;N$50,0,10-(N$51-P2_IndicatorData!O41)/(N$51-N$50)*10)),1))</f>
        <v>1.4</v>
      </c>
      <c r="O38" s="263">
        <f>IF(P2_IndicatorData!Q41="No data","x",ROUND(IF(P2_IndicatorData!Q41&gt;O$51,10,IF(P2_IndicatorData!Q41&lt;O$50,0,10-(O$51-P2_IndicatorData!Q41)/(O$51-O$50)*10)),1))</f>
        <v>0</v>
      </c>
      <c r="P38" s="263">
        <f>IF(P2_IndicatorData!S41="No data","x",ROUND(IF(P2_IndicatorData!S41&gt;P$51,10,IF(P2_IndicatorData!S41&lt;P$50,0,10-(P$51-P2_IndicatorData!S41)/(P$51-P$50)*10)),1))</f>
        <v>10</v>
      </c>
      <c r="Q38" s="263">
        <f>IF(P2_IndicatorData!T41="No data","x",ROUND(IF(P2_IndicatorData!T41&gt;Q$51,10,IF(P2_IndicatorData!T41&lt;Q$50,0,10-(Q$51-P2_IndicatorData!T41)/(Q$51-Q$50)*10)),1))</f>
        <v>0.2</v>
      </c>
      <c r="R38" s="263">
        <f>IF(P2_IndicatorData!U41="No data","x",ROUND(IF(P2_IndicatorData!U41&gt;R$51,10,IF(P2_IndicatorData!U41&lt;R$50,0,10-(R$51-P2_IndicatorData!U41)/(R$51-R$50)*10)),1))</f>
        <v>0.3</v>
      </c>
      <c r="S38" s="263">
        <f>IF(P2_IndicatorData!V41="No data","x",ROUND(IF(P2_IndicatorData!V41&gt;S$51,0,IF(P2_IndicatorData!V41&lt;S$50,10,(S$51-P2_IndicatorData!V41)/(S$51-S$50)*10)),1))</f>
        <v>1.6</v>
      </c>
      <c r="T38" s="263">
        <f>IF(P2_IndicatorData!W41="No data","x",ROUND(IF(P2_IndicatorData!W41&gt;T$51,10,IF(P2_IndicatorData!W41&lt;T$50,0,10-(T$51-P2_IndicatorData!W41)/(T$51-T$50)*10)),1))</f>
        <v>0.3</v>
      </c>
      <c r="U38" s="263">
        <f>IF(P2_IndicatorData!X41="No data","x",ROUND(IF(P2_IndicatorData!X41&gt;U$51,0,IF(P2_IndicatorData!X41&lt;U$50,10,(U$51-P2_IndicatorData!X41)/(U$51-U$50)*10)),1))</f>
        <v>1.9</v>
      </c>
      <c r="V38" s="263">
        <f>IF(P2_IndicatorData!Y41="No data","x",ROUND(IF(P2_IndicatorData!Y41&gt;V$51,10,IF(P2_IndicatorData!Y41&lt;V$50,0,10-(V$51-P2_IndicatorData!Y41)/(V$51-V$50)*10)),1))</f>
        <v>0</v>
      </c>
      <c r="W38" s="263">
        <f>IF(P2_IndicatorData!Z41="No data","x",ROUND(IF(P2_IndicatorData!Z41&gt;W$51,10,IF(P2_IndicatorData!Z41&lt;W$50,0,10-(W$51-P2_IndicatorData!Z41)/(W$51-W$50)*10)),1))</f>
        <v>0</v>
      </c>
      <c r="X38" s="263">
        <f>IF(P2_IndicatorData!AA41="No data","x",ROUND(IF(P2_IndicatorData!AA41&gt;X$51,10,IF(P2_IndicatorData!AA41&lt;X$50,0,10-(X$51-P2_IndicatorData!AA41)/(X$51-X$50)*10)),1))</f>
        <v>0.1</v>
      </c>
      <c r="Y38" s="263">
        <f>IF(P2_IndicatorData!AB41="No data","x",ROUND(IF(P2_IndicatorData!AB41&gt;Y$51,0,IF(P2_IndicatorData!AB41&lt;Y$50,10,(Y$51-P2_IndicatorData!AB41)/(Y$51-Y$50)*10)),1))</f>
        <v>6.2</v>
      </c>
      <c r="Z38" s="263">
        <f>IF(P2_IndicatorData!AC41="No data","x",ROUND(IF(P2_IndicatorData!AC41&gt;Z$51,0,IF(P2_IndicatorData!AC41&lt;Z$50,10,(Z$51-P2_IndicatorData!AC41)/(Z$51-Z$50)*10)),1))</f>
        <v>8</v>
      </c>
      <c r="AA38" s="263">
        <f>IF(P2_IndicatorData!AD41="No data","x",ROUND(IF(P2_IndicatorData!AD41&gt;AA$51,10,IF(P2_IndicatorData!AD41&lt;AA$50,0,10-(AA$51-P2_IndicatorData!AD41)/(AA$51-AA$50)*10)),1))</f>
        <v>3.4</v>
      </c>
      <c r="AB38" s="263">
        <f>IF(P2_IndicatorData!AE41="No data","x",ROUND(IF(P2_IndicatorData!AE41&gt;AB$51,0,IF(P2_IndicatorData!AE41&lt;AB$50,10,(AB$51-P2_IndicatorData!AE41)/(AB$51-AB$50)*10)),1))</f>
        <v>3.5</v>
      </c>
      <c r="AC38" s="263">
        <f>IF(P2_IndicatorData!AH41="No data","x",ROUND(IF(P2_IndicatorData!AH41&gt;AC$51,10,IF(P2_IndicatorData!AH41&lt;AC$50,0,10-(AC$51-P2_IndicatorData!AH41)/(AC$51-AC$50)*10)),1))</f>
        <v>1.1000000000000001</v>
      </c>
      <c r="AD38" s="263">
        <f>IF(P2_IndicatorData!AI41="No data","x",ROUND(IF(P2_IndicatorData!AI41&gt;AD$51,0,IF(P2_IndicatorData!AI41&lt;AD$50,10,(AD$51-P2_IndicatorData!AI41)/(AD$51-AD$50)*10)),1))</f>
        <v>0.9</v>
      </c>
      <c r="AE38" s="264">
        <f t="shared" si="0"/>
        <v>7.3</v>
      </c>
      <c r="AF38" s="265">
        <f t="shared" si="1"/>
        <v>8.4</v>
      </c>
      <c r="AG38" s="265">
        <f t="shared" si="2"/>
        <v>7.5</v>
      </c>
      <c r="AH38" s="265">
        <f t="shared" si="3"/>
        <v>3.8</v>
      </c>
      <c r="AI38" s="266">
        <f t="shared" si="4"/>
        <v>6.6</v>
      </c>
      <c r="AJ38" s="265">
        <f t="shared" si="5"/>
        <v>0.3</v>
      </c>
      <c r="AK38" s="265">
        <f t="shared" si="6"/>
        <v>1.6</v>
      </c>
      <c r="AL38" s="265">
        <f t="shared" si="7"/>
        <v>3.8</v>
      </c>
      <c r="AM38" s="266">
        <f t="shared" si="8"/>
        <v>1.9</v>
      </c>
      <c r="AN38" s="265">
        <f t="shared" si="9"/>
        <v>1</v>
      </c>
      <c r="AO38" s="265">
        <f t="shared" si="10"/>
        <v>4.8</v>
      </c>
      <c r="AP38" s="264">
        <f t="shared" si="11"/>
        <v>0</v>
      </c>
      <c r="AQ38" s="265">
        <f t="shared" si="12"/>
        <v>1</v>
      </c>
      <c r="AR38" s="266">
        <f t="shared" si="13"/>
        <v>2.2999999999999998</v>
      </c>
      <c r="AS38" s="265">
        <f t="shared" si="14"/>
        <v>3.5</v>
      </c>
      <c r="AT38" s="265">
        <f>IF(P2_IndicatorData!AG41="No data","x",ROUND(IF(P2_IndicatorData!AG41&gt;AT$51,10,IF(P2_IndicatorData!AG41&lt;AT$50,0,10-(AT$51-P2_IndicatorData!AG41)/(AT$51-AT$50)*10)),1))</f>
        <v>2.2999999999999998</v>
      </c>
      <c r="AU38" s="265">
        <f>IF(P2_IndicatorData!AF41="No data",0.1,ROUND(IF(P2_IndicatorData!AF41&gt;AU$51,10,IF(P2_IndicatorData!AF41&lt;AU$50,0.1,10-(AU$51-P2_IndicatorData!AF41)/(AU$51-AU$50)*10)),1))</f>
        <v>3.8</v>
      </c>
      <c r="AV38" s="266">
        <f t="shared" si="15"/>
        <v>3.2</v>
      </c>
      <c r="AW38" s="266">
        <f t="shared" si="16"/>
        <v>1</v>
      </c>
      <c r="AX38" s="256">
        <f t="shared" si="17"/>
        <v>3</v>
      </c>
    </row>
    <row r="39" spans="1:50">
      <c r="A39" s="182" t="s">
        <v>136</v>
      </c>
      <c r="B39" s="182" t="s">
        <v>137</v>
      </c>
      <c r="C39" s="263">
        <f>IF(P2_IndicatorData!C42="No data","x",ROUND(IF(P2_IndicatorData!C42&gt;C$51,10,IF(P2_IndicatorData!C42&lt;C$50,0,10-(C$51-P2_IndicatorData!C42)/(C$51-C$50)*10)),1))</f>
        <v>6.9</v>
      </c>
      <c r="D39" s="263">
        <f>IF(P2_IndicatorData!D42="No data","x",ROUND(IF(P2_IndicatorData!D42&gt;D$51,0,IF(P2_IndicatorData!D42&lt;D$50,10,(D$51-P2_IndicatorData!D42)/(D$51-D$50)*10)),1))</f>
        <v>8.5</v>
      </c>
      <c r="E39" s="263">
        <f>IF(P2_IndicatorData!E42="No data","x",ROUND(IF(P2_IndicatorData!E42&gt;E$51,0,IF(P2_IndicatorData!E42&lt;E$50,10,(E$51-P2_IndicatorData!E42)/(E$51-E$50)*10)),1))</f>
        <v>10</v>
      </c>
      <c r="F39" s="263">
        <f>IF(P2_IndicatorData!F42="No data","x",ROUND(IF(P2_IndicatorData!F42&gt;F$51,0,IF(P2_IndicatorData!F42&lt;F$50,10,(F$51-P2_IndicatorData!F42)/(F$51-F$50)*10)),1))</f>
        <v>10</v>
      </c>
      <c r="G39" s="263">
        <f>IF(P2_IndicatorData!G42="No data","x",ROUND(IF(P2_IndicatorData!G42&gt;G$51,0,IF(P2_IndicatorData!G42&lt;G$50,10,(G$51-P2_IndicatorData!G42)/(G$51-G$50)*10)),1))</f>
        <v>6.5</v>
      </c>
      <c r="H39" s="263">
        <f>IF(P2_IndicatorData!H42="No data","x",ROUND(IF(P2_IndicatorData!H42&gt;H$51,10,IF(P2_IndicatorData!H42&lt;H$50,0,10-(H$51-P2_IndicatorData!H42)/(H$51-H$50)*10)),1))</f>
        <v>10</v>
      </c>
      <c r="I39" s="263">
        <f>IF(P2_IndicatorData!I42="No data","x",ROUND(IF(P2_IndicatorData!I42&gt;I$51,10,IF(P2_IndicatorData!I42&lt;I$50,0,10-(I$51-P2_IndicatorData!I42)/(I$51-I$50)*10)),1))</f>
        <v>9.3000000000000007</v>
      </c>
      <c r="J39" s="263">
        <f>IF(P2_IndicatorData!J42="No data","x",ROUND(IF(P2_IndicatorData!J42&gt;J$51,10,IF(P2_IndicatorData!J42&lt;J$50,0,10-(J$51-P2_IndicatorData!J42)/(J$51-J$50)*10)),1))</f>
        <v>10</v>
      </c>
      <c r="K39" s="263">
        <f>IF(P2_IndicatorData!K42="No data","x",ROUND(IF(P2_IndicatorData!K42&gt;K$51,0,IF(P2_IndicatorData!K42&lt;K$50,10,(K$51-P2_IndicatorData!K42)/(K$51-K$50)*10)),1))</f>
        <v>10</v>
      </c>
      <c r="L39" s="263">
        <f>IF(P2_IndicatorData!L42="No data","x",ROUND(IF(P2_IndicatorData!L42&gt;L$51,0,IF(P2_IndicatorData!L42&lt;L$50,10,(L$51-P2_IndicatorData!L42)/(L$51-L$50)*10)),1))</f>
        <v>9.3000000000000007</v>
      </c>
      <c r="M39" s="263">
        <f>IF(P2_IndicatorData!M42="No data","x",ROUND(IF(P2_IndicatorData!M42&gt;M$51,0,IF(P2_IndicatorData!M42&lt;M$50,10,(M$51-P2_IndicatorData!M42)/(M$51-M$50)*10)),1))</f>
        <v>10</v>
      </c>
      <c r="N39" s="263">
        <f>IF(P2_IndicatorData!O42="No data","x",ROUND(IF(P2_IndicatorData!O42&gt;N$51,10,IF(P2_IndicatorData!O42&lt;N$50,0,10-(N$51-P2_IndicatorData!O42)/(N$51-N$50)*10)),1))</f>
        <v>10</v>
      </c>
      <c r="O39" s="263">
        <f>IF(P2_IndicatorData!Q42="No data","x",ROUND(IF(P2_IndicatorData!Q42&gt;O$51,10,IF(P2_IndicatorData!Q42&lt;O$50,0,10-(O$51-P2_IndicatorData!Q42)/(O$51-O$50)*10)),1))</f>
        <v>0</v>
      </c>
      <c r="P39" s="263">
        <f>IF(P2_IndicatorData!S42="No data","x",ROUND(IF(P2_IndicatorData!S42&gt;P$51,10,IF(P2_IndicatorData!S42&lt;P$50,0,10-(P$51-P2_IndicatorData!S42)/(P$51-P$50)*10)),1))</f>
        <v>3.5</v>
      </c>
      <c r="Q39" s="263">
        <f>IF(P2_IndicatorData!T42="No data","x",ROUND(IF(P2_IndicatorData!T42&gt;Q$51,10,IF(P2_IndicatorData!T42&lt;Q$50,0,10-(Q$51-P2_IndicatorData!T42)/(Q$51-Q$50)*10)),1))</f>
        <v>10</v>
      </c>
      <c r="R39" s="263">
        <f>IF(P2_IndicatorData!U42="No data","x",ROUND(IF(P2_IndicatorData!U42&gt;R$51,10,IF(P2_IndicatorData!U42&lt;R$50,0,10-(R$51-P2_IndicatorData!U42)/(R$51-R$50)*10)),1))</f>
        <v>8.8000000000000007</v>
      </c>
      <c r="S39" s="263">
        <f>IF(P2_IndicatorData!V42="No data","x",ROUND(IF(P2_IndicatorData!V42&gt;S$51,0,IF(P2_IndicatorData!V42&lt;S$50,10,(S$51-P2_IndicatorData!V42)/(S$51-S$50)*10)),1))</f>
        <v>10</v>
      </c>
      <c r="T39" s="263">
        <f>IF(P2_IndicatorData!W42="No data","x",ROUND(IF(P2_IndicatorData!W42&gt;T$51,10,IF(P2_IndicatorData!W42&lt;T$50,0,10-(T$51-P2_IndicatorData!W42)/(T$51-T$50)*10)),1))</f>
        <v>10</v>
      </c>
      <c r="U39" s="263">
        <f>IF(P2_IndicatorData!X42="No data","x",ROUND(IF(P2_IndicatorData!X42&gt;U$51,0,IF(P2_IndicatorData!X42&lt;U$50,10,(U$51-P2_IndicatorData!X42)/(U$51-U$50)*10)),1))</f>
        <v>7.8</v>
      </c>
      <c r="V39" s="263">
        <f>IF(P2_IndicatorData!Y42="No data","x",ROUND(IF(P2_IndicatorData!Y42&gt;V$51,10,IF(P2_IndicatorData!Y42&lt;V$50,0,10-(V$51-P2_IndicatorData!Y42)/(V$51-V$50)*10)),1))</f>
        <v>7.2</v>
      </c>
      <c r="W39" s="263">
        <f>IF(P2_IndicatorData!Z42="No data","x",ROUND(IF(P2_IndicatorData!Z42&gt;W$51,10,IF(P2_IndicatorData!Z42&lt;W$50,0,10-(W$51-P2_IndicatorData!Z42)/(W$51-W$50)*10)),1))</f>
        <v>4</v>
      </c>
      <c r="X39" s="263">
        <f>IF(P2_IndicatorData!AA42="No data","x",ROUND(IF(P2_IndicatorData!AA42&gt;X$51,10,IF(P2_IndicatorData!AA42&lt;X$50,0,10-(X$51-P2_IndicatorData!AA42)/(X$51-X$50)*10)),1))</f>
        <v>10</v>
      </c>
      <c r="Y39" s="263">
        <f>IF(P2_IndicatorData!AB42="No data","x",ROUND(IF(P2_IndicatorData!AB42&gt;Y$51,0,IF(P2_IndicatorData!AB42&lt;Y$50,10,(Y$51-P2_IndicatorData!AB42)/(Y$51-Y$50)*10)),1))</f>
        <v>10</v>
      </c>
      <c r="Z39" s="263">
        <f>IF(P2_IndicatorData!AC42="No data","x",ROUND(IF(P2_IndicatorData!AC42&gt;Z$51,0,IF(P2_IndicatorData!AC42&lt;Z$50,10,(Z$51-P2_IndicatorData!AC42)/(Z$51-Z$50)*10)),1))</f>
        <v>9.6999999999999993</v>
      </c>
      <c r="AA39" s="263">
        <f>IF(P2_IndicatorData!AD42="No data","x",ROUND(IF(P2_IndicatorData!AD42&gt;AA$51,10,IF(P2_IndicatorData!AD42&lt;AA$50,0,10-(AA$51-P2_IndicatorData!AD42)/(AA$51-AA$50)*10)),1))</f>
        <v>10</v>
      </c>
      <c r="AB39" s="263">
        <f>IF(P2_IndicatorData!AE42="No data","x",ROUND(IF(P2_IndicatorData!AE42&gt;AB$51,0,IF(P2_IndicatorData!AE42&lt;AB$50,10,(AB$51-P2_IndicatorData!AE42)/(AB$51-AB$50)*10)),1))</f>
        <v>10</v>
      </c>
      <c r="AC39" s="263">
        <f>IF(P2_IndicatorData!AH42="No data","x",ROUND(IF(P2_IndicatorData!AH42&gt;AC$51,10,IF(P2_IndicatorData!AH42&lt;AC$50,0,10-(AC$51-P2_IndicatorData!AH42)/(AC$51-AC$50)*10)),1))</f>
        <v>10</v>
      </c>
      <c r="AD39" s="263">
        <f>IF(P2_IndicatorData!AI42="No data","x",ROUND(IF(P2_IndicatorData!AI42&gt;AD$51,0,IF(P2_IndicatorData!AI42&lt;AD$50,10,(AD$51-P2_IndicatorData!AI42)/(AD$51-AD$50)*10)),1))</f>
        <v>5.9</v>
      </c>
      <c r="AE39" s="264">
        <f t="shared" si="0"/>
        <v>8.8000000000000007</v>
      </c>
      <c r="AF39" s="265">
        <f t="shared" si="1"/>
        <v>7.9</v>
      </c>
      <c r="AG39" s="265">
        <f t="shared" si="2"/>
        <v>9.6999999999999993</v>
      </c>
      <c r="AH39" s="265">
        <f t="shared" si="3"/>
        <v>10</v>
      </c>
      <c r="AI39" s="266">
        <f t="shared" si="4"/>
        <v>9.1999999999999993</v>
      </c>
      <c r="AJ39" s="265">
        <f t="shared" si="5"/>
        <v>9.4</v>
      </c>
      <c r="AK39" s="265">
        <f t="shared" si="6"/>
        <v>9.6999999999999993</v>
      </c>
      <c r="AL39" s="265">
        <f t="shared" si="7"/>
        <v>4.5</v>
      </c>
      <c r="AM39" s="266">
        <f t="shared" si="8"/>
        <v>7.9</v>
      </c>
      <c r="AN39" s="265">
        <f t="shared" si="9"/>
        <v>10</v>
      </c>
      <c r="AO39" s="265">
        <f t="shared" si="10"/>
        <v>9.9</v>
      </c>
      <c r="AP39" s="264">
        <f t="shared" si="11"/>
        <v>5.6</v>
      </c>
      <c r="AQ39" s="265">
        <f t="shared" si="12"/>
        <v>6.7</v>
      </c>
      <c r="AR39" s="266">
        <f t="shared" si="13"/>
        <v>8.9</v>
      </c>
      <c r="AS39" s="265">
        <f t="shared" si="14"/>
        <v>10</v>
      </c>
      <c r="AT39" s="265">
        <f>IF(P2_IndicatorData!AG42="No data","x",ROUND(IF(P2_IndicatorData!AG42&gt;AT$51,10,IF(P2_IndicatorData!AG42&lt;AT$50,0,10-(AT$51-P2_IndicatorData!AG42)/(AT$51-AT$50)*10)),1))</f>
        <v>9.3000000000000007</v>
      </c>
      <c r="AU39" s="265">
        <f>IF(P2_IndicatorData!AF42="No data",0.1,ROUND(IF(P2_IndicatorData!AF42&gt;AU$51,10,IF(P2_IndicatorData!AF42&lt;AU$50,0.1,10-(AU$51-P2_IndicatorData!AF42)/(AU$51-AU$50)*10)),1))</f>
        <v>8.8000000000000007</v>
      </c>
      <c r="AV39" s="266">
        <f t="shared" si="15"/>
        <v>9.4</v>
      </c>
      <c r="AW39" s="266">
        <f t="shared" si="16"/>
        <v>8</v>
      </c>
      <c r="AX39" s="256">
        <f t="shared" si="17"/>
        <v>8.6999999999999993</v>
      </c>
    </row>
    <row r="40" spans="1:50">
      <c r="A40" s="182" t="s">
        <v>138</v>
      </c>
      <c r="B40" s="182" t="s">
        <v>139</v>
      </c>
      <c r="C40" s="263">
        <f>IF(P2_IndicatorData!C43="No data","x",ROUND(IF(P2_IndicatorData!C43&gt;C$51,10,IF(P2_IndicatorData!C43&lt;C$50,0,10-(C$51-P2_IndicatorData!C43)/(C$51-C$50)*10)),1))</f>
        <v>10</v>
      </c>
      <c r="D40" s="263">
        <f>IF(P2_IndicatorData!D43="No data","x",ROUND(IF(P2_IndicatorData!D43&gt;D$51,0,IF(P2_IndicatorData!D43&lt;D$50,10,(D$51-P2_IndicatorData!D43)/(D$51-D$50)*10)),1))</f>
        <v>4.0999999999999996</v>
      </c>
      <c r="E40" s="263">
        <f>IF(P2_IndicatorData!E43="No data","x",ROUND(IF(P2_IndicatorData!E43&gt;E$51,0,IF(P2_IndicatorData!E43&lt;E$50,10,(E$51-P2_IndicatorData!E43)/(E$51-E$50)*10)),1))</f>
        <v>6.2</v>
      </c>
      <c r="F40" s="263">
        <f>IF(P2_IndicatorData!F43="No data","x",ROUND(IF(P2_IndicatorData!F43&gt;F$51,0,IF(P2_IndicatorData!F43&lt;F$50,10,(F$51-P2_IndicatorData!F43)/(F$51-F$50)*10)),1))</f>
        <v>9.5</v>
      </c>
      <c r="G40" s="263">
        <f>IF(P2_IndicatorData!G43="No data","x",ROUND(IF(P2_IndicatorData!G43&gt;G$51,0,IF(P2_IndicatorData!G43&lt;G$50,10,(G$51-P2_IndicatorData!G43)/(G$51-G$50)*10)),1))</f>
        <v>4.3</v>
      </c>
      <c r="H40" s="263">
        <f>IF(P2_IndicatorData!H43="No data","x",ROUND(IF(P2_IndicatorData!H43&gt;H$51,10,IF(P2_IndicatorData!H43&lt;H$50,0,10-(H$51-P2_IndicatorData!H43)/(H$51-H$50)*10)),1))</f>
        <v>7.7</v>
      </c>
      <c r="I40" s="263">
        <f>IF(P2_IndicatorData!I43="No data","x",ROUND(IF(P2_IndicatorData!I43&gt;I$51,10,IF(P2_IndicatorData!I43&lt;I$50,0,10-(I$51-P2_IndicatorData!I43)/(I$51-I$50)*10)),1))</f>
        <v>3.8</v>
      </c>
      <c r="J40" s="263">
        <f>IF(P2_IndicatorData!J43="No data","x",ROUND(IF(P2_IndicatorData!J43&gt;J$51,10,IF(P2_IndicatorData!J43&lt;J$50,0,10-(J$51-P2_IndicatorData!J43)/(J$51-J$50)*10)),1))</f>
        <v>10</v>
      </c>
      <c r="K40" s="263">
        <f>IF(P2_IndicatorData!K43="No data","x",ROUND(IF(P2_IndicatorData!K43&gt;K$51,0,IF(P2_IndicatorData!K43&lt;K$50,10,(K$51-P2_IndicatorData!K43)/(K$51-K$50)*10)),1))</f>
        <v>1.5</v>
      </c>
      <c r="L40" s="263">
        <f>IF(P2_IndicatorData!L43="No data","x",ROUND(IF(P2_IndicatorData!L43&gt;L$51,0,IF(P2_IndicatorData!L43&lt;L$50,10,(L$51-P2_IndicatorData!L43)/(L$51-L$50)*10)),1))</f>
        <v>3</v>
      </c>
      <c r="M40" s="263">
        <f>IF(P2_IndicatorData!M43="No data","x",ROUND(IF(P2_IndicatorData!M43&gt;M$51,0,IF(P2_IndicatorData!M43&lt;M$50,10,(M$51-P2_IndicatorData!M43)/(M$51-M$50)*10)),1))</f>
        <v>4.0999999999999996</v>
      </c>
      <c r="N40" s="263">
        <f>IF(P2_IndicatorData!O43="No data","x",ROUND(IF(P2_IndicatorData!O43&gt;N$51,10,IF(P2_IndicatorData!O43&lt;N$50,0,10-(N$51-P2_IndicatorData!O43)/(N$51-N$50)*10)),1))</f>
        <v>0</v>
      </c>
      <c r="O40" s="263">
        <f>IF(P2_IndicatorData!Q43="No data","x",ROUND(IF(P2_IndicatorData!Q43&gt;O$51,10,IF(P2_IndicatorData!Q43&lt;O$50,0,10-(O$51-P2_IndicatorData!Q43)/(O$51-O$50)*10)),1))</f>
        <v>0</v>
      </c>
      <c r="P40" s="263">
        <f>IF(P2_IndicatorData!S43="No data","x",ROUND(IF(P2_IndicatorData!S43&gt;P$51,10,IF(P2_IndicatorData!S43&lt;P$50,0,10-(P$51-P2_IndicatorData!S43)/(P$51-P$50)*10)),1))</f>
        <v>1.6</v>
      </c>
      <c r="Q40" s="263">
        <f>IF(P2_IndicatorData!T43="No data","x",ROUND(IF(P2_IndicatorData!T43&gt;Q$51,10,IF(P2_IndicatorData!T43&lt;Q$50,0,10-(Q$51-P2_IndicatorData!T43)/(Q$51-Q$50)*10)),1))</f>
        <v>0.3</v>
      </c>
      <c r="R40" s="263">
        <f>IF(P2_IndicatorData!U43="No data","x",ROUND(IF(P2_IndicatorData!U43&gt;R$51,10,IF(P2_IndicatorData!U43&lt;R$50,0,10-(R$51-P2_IndicatorData!U43)/(R$51-R$50)*10)),1))</f>
        <v>0.8</v>
      </c>
      <c r="S40" s="263">
        <f>IF(P2_IndicatorData!V43="No data","x",ROUND(IF(P2_IndicatorData!V43&gt;S$51,0,IF(P2_IndicatorData!V43&lt;S$50,10,(S$51-P2_IndicatorData!V43)/(S$51-S$50)*10)),1))</f>
        <v>8.6</v>
      </c>
      <c r="T40" s="263">
        <f>IF(P2_IndicatorData!W43="No data","x",ROUND(IF(P2_IndicatorData!W43&gt;T$51,10,IF(P2_IndicatorData!W43&lt;T$50,0,10-(T$51-P2_IndicatorData!W43)/(T$51-T$50)*10)),1))</f>
        <v>3.7</v>
      </c>
      <c r="U40" s="263">
        <f>IF(P2_IndicatorData!X43="No data","x",ROUND(IF(P2_IndicatorData!X43&gt;U$51,0,IF(P2_IndicatorData!X43&lt;U$50,10,(U$51-P2_IndicatorData!X43)/(U$51-U$50)*10)),1))</f>
        <v>8.6</v>
      </c>
      <c r="V40" s="263">
        <f>IF(P2_IndicatorData!Y43="No data","x",ROUND(IF(P2_IndicatorData!Y43&gt;V$51,10,IF(P2_IndicatorData!Y43&lt;V$50,0,10-(V$51-P2_IndicatorData!Y43)/(V$51-V$50)*10)),1))</f>
        <v>6.8</v>
      </c>
      <c r="W40" s="263">
        <f>IF(P2_IndicatorData!Z43="No data","x",ROUND(IF(P2_IndicatorData!Z43&gt;W$51,10,IF(P2_IndicatorData!Z43&lt;W$50,0,10-(W$51-P2_IndicatorData!Z43)/(W$51-W$50)*10)),1))</f>
        <v>6.5</v>
      </c>
      <c r="X40" s="263">
        <f>IF(P2_IndicatorData!AA43="No data","x",ROUND(IF(P2_IndicatorData!AA43&gt;X$51,10,IF(P2_IndicatorData!AA43&lt;X$50,0,10-(X$51-P2_IndicatorData!AA43)/(X$51-X$50)*10)),1))</f>
        <v>1.6</v>
      </c>
      <c r="Y40" s="263">
        <f>IF(P2_IndicatorData!AB43="No data","x",ROUND(IF(P2_IndicatorData!AB43&gt;Y$51,0,IF(P2_IndicatorData!AB43&lt;Y$50,10,(Y$51-P2_IndicatorData!AB43)/(Y$51-Y$50)*10)),1))</f>
        <v>8.1</v>
      </c>
      <c r="Z40" s="263">
        <f>IF(P2_IndicatorData!AC43="No data","x",ROUND(IF(P2_IndicatorData!AC43&gt;Z$51,0,IF(P2_IndicatorData!AC43&lt;Z$50,10,(Z$51-P2_IndicatorData!AC43)/(Z$51-Z$50)*10)),1))</f>
        <v>7.6</v>
      </c>
      <c r="AA40" s="263">
        <f>IF(P2_IndicatorData!AD43="No data","x",ROUND(IF(P2_IndicatorData!AD43&gt;AA$51,10,IF(P2_IndicatorData!AD43&lt;AA$50,0,10-(AA$51-P2_IndicatorData!AD43)/(AA$51-AA$50)*10)),1))</f>
        <v>5.7</v>
      </c>
      <c r="AB40" s="263">
        <f>IF(P2_IndicatorData!AE43="No data","x",ROUND(IF(P2_IndicatorData!AE43&gt;AB$51,0,IF(P2_IndicatorData!AE43&lt;AB$50,10,(AB$51-P2_IndicatorData!AE43)/(AB$51-AB$50)*10)),1))</f>
        <v>10</v>
      </c>
      <c r="AC40" s="263">
        <f>IF(P2_IndicatorData!AH43="No data","x",ROUND(IF(P2_IndicatorData!AH43&gt;AC$51,10,IF(P2_IndicatorData!AH43&lt;AC$50,0,10-(AC$51-P2_IndicatorData!AH43)/(AC$51-AC$50)*10)),1))</f>
        <v>5.2</v>
      </c>
      <c r="AD40" s="263">
        <f>IF(P2_IndicatorData!AI43="No data","x",ROUND(IF(P2_IndicatorData!AI43&gt;AD$51,0,IF(P2_IndicatorData!AI43&lt;AD$50,10,(AD$51-P2_IndicatorData!AI43)/(AD$51-AD$50)*10)),1))</f>
        <v>7.8</v>
      </c>
      <c r="AE40" s="264">
        <f t="shared" si="0"/>
        <v>6</v>
      </c>
      <c r="AF40" s="265">
        <f t="shared" si="1"/>
        <v>8</v>
      </c>
      <c r="AG40" s="265">
        <f t="shared" si="2"/>
        <v>5.8</v>
      </c>
      <c r="AH40" s="265">
        <f t="shared" si="3"/>
        <v>5.8</v>
      </c>
      <c r="AI40" s="266">
        <f t="shared" si="4"/>
        <v>6.5</v>
      </c>
      <c r="AJ40" s="265">
        <f t="shared" si="5"/>
        <v>0.6</v>
      </c>
      <c r="AK40" s="265">
        <f t="shared" si="6"/>
        <v>3.6</v>
      </c>
      <c r="AL40" s="265">
        <f t="shared" si="7"/>
        <v>0.5</v>
      </c>
      <c r="AM40" s="266">
        <f t="shared" si="8"/>
        <v>1.6</v>
      </c>
      <c r="AN40" s="265">
        <f t="shared" si="9"/>
        <v>6.2</v>
      </c>
      <c r="AO40" s="265">
        <f t="shared" si="10"/>
        <v>5.8</v>
      </c>
      <c r="AP40" s="264">
        <f t="shared" si="11"/>
        <v>6.7</v>
      </c>
      <c r="AQ40" s="265">
        <f t="shared" si="12"/>
        <v>7.7</v>
      </c>
      <c r="AR40" s="266">
        <f t="shared" si="13"/>
        <v>6.6</v>
      </c>
      <c r="AS40" s="265">
        <f t="shared" si="14"/>
        <v>7.9</v>
      </c>
      <c r="AT40" s="265">
        <f>IF(P2_IndicatorData!AG43="No data","x",ROUND(IF(P2_IndicatorData!AG43&gt;AT$51,10,IF(P2_IndicatorData!AG43&lt;AT$50,0,10-(AT$51-P2_IndicatorData!AG43)/(AT$51-AT$50)*10)),1))</f>
        <v>4.2</v>
      </c>
      <c r="AU40" s="265">
        <f>IF(P2_IndicatorData!AF43="No data",0.1,ROUND(IF(P2_IndicatorData!AF43&gt;AU$51,10,IF(P2_IndicatorData!AF43&lt;AU$50,0.1,10-(AU$51-P2_IndicatorData!AF43)/(AU$51-AU$50)*10)),1))</f>
        <v>0.1</v>
      </c>
      <c r="AV40" s="266">
        <f t="shared" si="15"/>
        <v>4.0999999999999996</v>
      </c>
      <c r="AW40" s="266">
        <f t="shared" si="16"/>
        <v>6.5</v>
      </c>
      <c r="AX40" s="256">
        <f t="shared" si="17"/>
        <v>5.0999999999999996</v>
      </c>
    </row>
    <row r="41" spans="1:50">
      <c r="A41" s="182" t="s">
        <v>140</v>
      </c>
      <c r="B41" s="182" t="s">
        <v>141</v>
      </c>
      <c r="C41" s="263">
        <f>IF(P2_IndicatorData!C44="No data","x",ROUND(IF(P2_IndicatorData!C44&gt;C$51,10,IF(P2_IndicatorData!C44&lt;C$50,0,10-(C$51-P2_IndicatorData!C44)/(C$51-C$50)*10)),1))</f>
        <v>5.3</v>
      </c>
      <c r="D41" s="263">
        <f>IF(P2_IndicatorData!D44="No data","x",ROUND(IF(P2_IndicatorData!D44&gt;D$51,0,IF(P2_IndicatorData!D44&lt;D$50,10,(D$51-P2_IndicatorData!D44)/(D$51-D$50)*10)),1))</f>
        <v>9.5</v>
      </c>
      <c r="E41" s="263">
        <f>IF(P2_IndicatorData!E44="No data","x",ROUND(IF(P2_IndicatorData!E44&gt;E$51,0,IF(P2_IndicatorData!E44&lt;E$50,10,(E$51-P2_IndicatorData!E44)/(E$51-E$50)*10)),1))</f>
        <v>7.5</v>
      </c>
      <c r="F41" s="263">
        <f>IF(P2_IndicatorData!F44="No data","x",ROUND(IF(P2_IndicatorData!F44&gt;F$51,0,IF(P2_IndicatorData!F44&lt;F$50,10,(F$51-P2_IndicatorData!F44)/(F$51-F$50)*10)),1))</f>
        <v>4.5999999999999996</v>
      </c>
      <c r="G41" s="263">
        <f>IF(P2_IndicatorData!G44="No data","x",ROUND(IF(P2_IndicatorData!G44&gt;G$51,0,IF(P2_IndicatorData!G44&lt;G$50,10,(G$51-P2_IndicatorData!G44)/(G$51-G$50)*10)),1))</f>
        <v>7.1</v>
      </c>
      <c r="H41" s="263">
        <f>IF(P2_IndicatorData!H44="No data","x",ROUND(IF(P2_IndicatorData!H44&gt;H$51,10,IF(P2_IndicatorData!H44&lt;H$50,0,10-(H$51-P2_IndicatorData!H44)/(H$51-H$50)*10)),1))</f>
        <v>7.7</v>
      </c>
      <c r="I41" s="263">
        <f>IF(P2_IndicatorData!I44="No data","x",ROUND(IF(P2_IndicatorData!I44&gt;I$51,10,IF(P2_IndicatorData!I44&lt;I$50,0,10-(I$51-P2_IndicatorData!I44)/(I$51-I$50)*10)),1))</f>
        <v>9</v>
      </c>
      <c r="J41" s="263">
        <f>IF(P2_IndicatorData!J44="No data","x",ROUND(IF(P2_IndicatorData!J44&gt;J$51,10,IF(P2_IndicatorData!J44&lt;J$50,0,10-(J$51-P2_IndicatorData!J44)/(J$51-J$50)*10)),1))</f>
        <v>5.2</v>
      </c>
      <c r="K41" s="263">
        <f>IF(P2_IndicatorData!K44="No data","x",ROUND(IF(P2_IndicatorData!K44&gt;K$51,0,IF(P2_IndicatorData!K44&lt;K$50,10,(K$51-P2_IndicatorData!K44)/(K$51-K$50)*10)),1))</f>
        <v>1.2</v>
      </c>
      <c r="L41" s="263">
        <f>IF(P2_IndicatorData!L44="No data","x",ROUND(IF(P2_IndicatorData!L44&gt;L$51,0,IF(P2_IndicatorData!L44&lt;L$50,10,(L$51-P2_IndicatorData!L44)/(L$51-L$50)*10)),1))</f>
        <v>1.9</v>
      </c>
      <c r="M41" s="263">
        <f>IF(P2_IndicatorData!M44="No data","x",ROUND(IF(P2_IndicatorData!M44&gt;M$51,0,IF(P2_IndicatorData!M44&lt;M$50,10,(M$51-P2_IndicatorData!M44)/(M$51-M$50)*10)),1))</f>
        <v>4.5999999999999996</v>
      </c>
      <c r="N41" s="263">
        <f>IF(P2_IndicatorData!O44="No data","x",ROUND(IF(P2_IndicatorData!O44&gt;N$51,10,IF(P2_IndicatorData!O44&lt;N$50,0,10-(N$51-P2_IndicatorData!O44)/(N$51-N$50)*10)),1))</f>
        <v>0</v>
      </c>
      <c r="O41" s="263">
        <f>IF(P2_IndicatorData!Q44="No data","x",ROUND(IF(P2_IndicatorData!Q44&gt;O$51,10,IF(P2_IndicatorData!Q44&lt;O$50,0,10-(O$51-P2_IndicatorData!Q44)/(O$51-O$50)*10)),1))</f>
        <v>4.3</v>
      </c>
      <c r="P41" s="263">
        <f>IF(P2_IndicatorData!S44="No data","x",ROUND(IF(P2_IndicatorData!S44&gt;P$51,10,IF(P2_IndicatorData!S44&lt;P$50,0,10-(P$51-P2_IndicatorData!S44)/(P$51-P$50)*10)),1))</f>
        <v>10</v>
      </c>
      <c r="Q41" s="263">
        <f>IF(P2_IndicatorData!T44="No data","x",ROUND(IF(P2_IndicatorData!T44&gt;Q$51,10,IF(P2_IndicatorData!T44&lt;Q$50,0,10-(Q$51-P2_IndicatorData!T44)/(Q$51-Q$50)*10)),1))</f>
        <v>0.4</v>
      </c>
      <c r="R41" s="263">
        <f>IF(P2_IndicatorData!U44="No data","x",ROUND(IF(P2_IndicatorData!U44&gt;R$51,10,IF(P2_IndicatorData!U44&lt;R$50,0,10-(R$51-P2_IndicatorData!U44)/(R$51-R$50)*10)),1))</f>
        <v>0.8</v>
      </c>
      <c r="S41" s="263">
        <f>IF(P2_IndicatorData!V44="No data","x",ROUND(IF(P2_IndicatorData!V44&gt;S$51,0,IF(P2_IndicatorData!V44&lt;S$50,10,(S$51-P2_IndicatorData!V44)/(S$51-S$50)*10)),1))</f>
        <v>5.3</v>
      </c>
      <c r="T41" s="263">
        <f>IF(P2_IndicatorData!W44="No data","x",ROUND(IF(P2_IndicatorData!W44&gt;T$51,10,IF(P2_IndicatorData!W44&lt;T$50,0,10-(T$51-P2_IndicatorData!W44)/(T$51-T$50)*10)),1))</f>
        <v>3.9</v>
      </c>
      <c r="U41" s="263">
        <f>IF(P2_IndicatorData!X44="No data","x",ROUND(IF(P2_IndicatorData!X44&gt;U$51,0,IF(P2_IndicatorData!X44&lt;U$50,10,(U$51-P2_IndicatorData!X44)/(U$51-U$50)*10)),1))</f>
        <v>5.3</v>
      </c>
      <c r="V41" s="263">
        <f>IF(P2_IndicatorData!Y44="No data","x",ROUND(IF(P2_IndicatorData!Y44&gt;V$51,10,IF(P2_IndicatorData!Y44&lt;V$50,0,10-(V$51-P2_IndicatorData!Y44)/(V$51-V$50)*10)),1))</f>
        <v>0</v>
      </c>
      <c r="W41" s="263">
        <f>IF(P2_IndicatorData!Z44="No data","x",ROUND(IF(P2_IndicatorData!Z44&gt;W$51,10,IF(P2_IndicatorData!Z44&lt;W$50,0,10-(W$51-P2_IndicatorData!Z44)/(W$51-W$50)*10)),1))</f>
        <v>0</v>
      </c>
      <c r="X41" s="263">
        <f>IF(P2_IndicatorData!AA44="No data","x",ROUND(IF(P2_IndicatorData!AA44&gt;X$51,10,IF(P2_IndicatorData!AA44&lt;X$50,0,10-(X$51-P2_IndicatorData!AA44)/(X$51-X$50)*10)),1))</f>
        <v>0.1</v>
      </c>
      <c r="Y41" s="263">
        <f>IF(P2_IndicatorData!AB44="No data","x",ROUND(IF(P2_IndicatorData!AB44&gt;Y$51,0,IF(P2_IndicatorData!AB44&lt;Y$50,10,(Y$51-P2_IndicatorData!AB44)/(Y$51-Y$50)*10)),1))</f>
        <v>5.4</v>
      </c>
      <c r="Z41" s="263">
        <f>IF(P2_IndicatorData!AC44="No data","x",ROUND(IF(P2_IndicatorData!AC44&gt;Z$51,0,IF(P2_IndicatorData!AC44&lt;Z$50,10,(Z$51-P2_IndicatorData!AC44)/(Z$51-Z$50)*10)),1))</f>
        <v>5.6</v>
      </c>
      <c r="AA41" s="263">
        <f>IF(P2_IndicatorData!AD44="No data","x",ROUND(IF(P2_IndicatorData!AD44&gt;AA$51,10,IF(P2_IndicatorData!AD44&lt;AA$50,0,10-(AA$51-P2_IndicatorData!AD44)/(AA$51-AA$50)*10)),1))</f>
        <v>5.3</v>
      </c>
      <c r="AB41" s="263">
        <f>IF(P2_IndicatorData!AE44="No data","x",ROUND(IF(P2_IndicatorData!AE44&gt;AB$51,0,IF(P2_IndicatorData!AE44&lt;AB$50,10,(AB$51-P2_IndicatorData!AE44)/(AB$51-AB$50)*10)),1))</f>
        <v>6.5</v>
      </c>
      <c r="AC41" s="263">
        <f>IF(P2_IndicatorData!AH44="No data","x",ROUND(IF(P2_IndicatorData!AH44&gt;AC$51,10,IF(P2_IndicatorData!AH44&lt;AC$50,0,10-(AC$51-P2_IndicatorData!AH44)/(AC$51-AC$50)*10)),1))</f>
        <v>4.5999999999999996</v>
      </c>
      <c r="AD41" s="263">
        <f>IF(P2_IndicatorData!AI44="No data","x",ROUND(IF(P2_IndicatorData!AI44&gt;AD$51,0,IF(P2_IndicatorData!AI44&lt;AD$50,10,(AD$51-P2_IndicatorData!AI44)/(AD$51-AD$50)*10)),1))</f>
        <v>2.5</v>
      </c>
      <c r="AE41" s="264">
        <f t="shared" si="0"/>
        <v>7.2</v>
      </c>
      <c r="AF41" s="265">
        <f t="shared" si="1"/>
        <v>6.3</v>
      </c>
      <c r="AG41" s="265">
        <f t="shared" si="2"/>
        <v>8.4</v>
      </c>
      <c r="AH41" s="265">
        <f t="shared" si="3"/>
        <v>3.2</v>
      </c>
      <c r="AI41" s="266">
        <f t="shared" si="4"/>
        <v>6</v>
      </c>
      <c r="AJ41" s="265">
        <f t="shared" si="5"/>
        <v>0.6</v>
      </c>
      <c r="AK41" s="265">
        <f t="shared" si="6"/>
        <v>3.3</v>
      </c>
      <c r="AL41" s="265">
        <f t="shared" si="7"/>
        <v>4.8</v>
      </c>
      <c r="AM41" s="266">
        <f t="shared" si="8"/>
        <v>2.9</v>
      </c>
      <c r="AN41" s="265">
        <f t="shared" si="9"/>
        <v>4.5999999999999996</v>
      </c>
      <c r="AO41" s="265">
        <f t="shared" si="10"/>
        <v>3.7</v>
      </c>
      <c r="AP41" s="264">
        <f t="shared" si="11"/>
        <v>0</v>
      </c>
      <c r="AQ41" s="265">
        <f t="shared" si="12"/>
        <v>2.7</v>
      </c>
      <c r="AR41" s="266">
        <f t="shared" si="13"/>
        <v>3.7</v>
      </c>
      <c r="AS41" s="265">
        <f t="shared" si="14"/>
        <v>5.9</v>
      </c>
      <c r="AT41" s="265">
        <f>IF(P2_IndicatorData!AG44="No data","x",ROUND(IF(P2_IndicatorData!AG44&gt;AT$51,10,IF(P2_IndicatorData!AG44&lt;AT$50,0,10-(AT$51-P2_IndicatorData!AG44)/(AT$51-AT$50)*10)),1))</f>
        <v>5</v>
      </c>
      <c r="AU41" s="265">
        <f>IF(P2_IndicatorData!AF44="No data",0.1,ROUND(IF(P2_IndicatorData!AF44&gt;AU$51,10,IF(P2_IndicatorData!AF44&lt;AU$50,0.1,10-(AU$51-P2_IndicatorData!AF44)/(AU$51-AU$50)*10)),1))</f>
        <v>3.8</v>
      </c>
      <c r="AV41" s="266">
        <f t="shared" si="15"/>
        <v>4.9000000000000004</v>
      </c>
      <c r="AW41" s="266">
        <f t="shared" si="16"/>
        <v>3.6</v>
      </c>
      <c r="AX41" s="256">
        <f t="shared" si="17"/>
        <v>4.2</v>
      </c>
    </row>
    <row r="42" spans="1:50">
      <c r="A42" s="182" t="s">
        <v>142</v>
      </c>
      <c r="B42" s="182" t="s">
        <v>143</v>
      </c>
      <c r="C42" s="263">
        <f>IF(P2_IndicatorData!C45="No data","x",ROUND(IF(P2_IndicatorData!C45&gt;C$51,10,IF(P2_IndicatorData!C45&lt;C$50,0,10-(C$51-P2_IndicatorData!C45)/(C$51-C$50)*10)),1))</f>
        <v>8.1999999999999993</v>
      </c>
      <c r="D42" s="263">
        <f>IF(P2_IndicatorData!D45="No data","x",ROUND(IF(P2_IndicatorData!D45&gt;D$51,0,IF(P2_IndicatorData!D45&lt;D$50,10,(D$51-P2_IndicatorData!D45)/(D$51-D$50)*10)),1))</f>
        <v>10</v>
      </c>
      <c r="E42" s="263">
        <f>IF(P2_IndicatorData!E45="No data","x",ROUND(IF(P2_IndicatorData!E45&gt;E$51,0,IF(P2_IndicatorData!E45&lt;E$50,10,(E$51-P2_IndicatorData!E45)/(E$51-E$50)*10)),1))</f>
        <v>10</v>
      </c>
      <c r="F42" s="263">
        <f>IF(P2_IndicatorData!F45="No data","x",ROUND(IF(P2_IndicatorData!F45&gt;F$51,0,IF(P2_IndicatorData!F45&lt;F$50,10,(F$51-P2_IndicatorData!F45)/(F$51-F$50)*10)),1))</f>
        <v>9.3000000000000007</v>
      </c>
      <c r="G42" s="263">
        <f>IF(P2_IndicatorData!G45="No data","x",ROUND(IF(P2_IndicatorData!G45&gt;G$51,0,IF(P2_IndicatorData!G45&lt;G$50,10,(G$51-P2_IndicatorData!G45)/(G$51-G$50)*10)),1))</f>
        <v>9.6999999999999993</v>
      </c>
      <c r="H42" s="263">
        <f>IF(P2_IndicatorData!H45="No data","x",ROUND(IF(P2_IndicatorData!H45&gt;H$51,10,IF(P2_IndicatorData!H45&lt;H$50,0,10-(H$51-P2_IndicatorData!H45)/(H$51-H$50)*10)),1))</f>
        <v>8.4</v>
      </c>
      <c r="I42" s="263">
        <f>IF(P2_IndicatorData!I45="No data","x",ROUND(IF(P2_IndicatorData!I45&gt;I$51,10,IF(P2_IndicatorData!I45&lt;I$50,0,10-(I$51-P2_IndicatorData!I45)/(I$51-I$50)*10)),1))</f>
        <v>3.3</v>
      </c>
      <c r="J42" s="263">
        <f>IF(P2_IndicatorData!J45="No data","x",ROUND(IF(P2_IndicatorData!J45&gt;J$51,10,IF(P2_IndicatorData!J45&lt;J$50,0,10-(J$51-P2_IndicatorData!J45)/(J$51-J$50)*10)),1))</f>
        <v>10</v>
      </c>
      <c r="K42" s="263">
        <f>IF(P2_IndicatorData!K45="No data","x",ROUND(IF(P2_IndicatorData!K45&gt;K$51,0,IF(P2_IndicatorData!K45&lt;K$50,10,(K$51-P2_IndicatorData!K45)/(K$51-K$50)*10)),1))</f>
        <v>10</v>
      </c>
      <c r="L42" s="263">
        <f>IF(P2_IndicatorData!L45="No data","x",ROUND(IF(P2_IndicatorData!L45&gt;L$51,0,IF(P2_IndicatorData!L45&lt;L$50,10,(L$51-P2_IndicatorData!L45)/(L$51-L$50)*10)),1))</f>
        <v>8.6999999999999993</v>
      </c>
      <c r="M42" s="263">
        <f>IF(P2_IndicatorData!M45="No data","x",ROUND(IF(P2_IndicatorData!M45&gt;M$51,0,IF(P2_IndicatorData!M45&lt;M$50,10,(M$51-P2_IndicatorData!M45)/(M$51-M$50)*10)),1))</f>
        <v>10</v>
      </c>
      <c r="N42" s="263">
        <f>IF(P2_IndicatorData!O45="No data","x",ROUND(IF(P2_IndicatorData!O45&gt;N$51,10,IF(P2_IndicatorData!O45&lt;N$50,0,10-(N$51-P2_IndicatorData!O45)/(N$51-N$50)*10)),1))</f>
        <v>10</v>
      </c>
      <c r="O42" s="263">
        <f>IF(P2_IndicatorData!Q45="No data","x",ROUND(IF(P2_IndicatorData!Q45&gt;O$51,10,IF(P2_IndicatorData!Q45&lt;O$50,0,10-(O$51-P2_IndicatorData!Q45)/(O$51-O$50)*10)),1))</f>
        <v>0</v>
      </c>
      <c r="P42" s="263">
        <f>IF(P2_IndicatorData!S45="No data","x",ROUND(IF(P2_IndicatorData!S45&gt;P$51,10,IF(P2_IndicatorData!S45&lt;P$50,0,10-(P$51-P2_IndicatorData!S45)/(P$51-P$50)*10)),1))</f>
        <v>7.3</v>
      </c>
      <c r="Q42" s="263">
        <f>IF(P2_IndicatorData!T45="No data","x",ROUND(IF(P2_IndicatorData!T45&gt;Q$51,10,IF(P2_IndicatorData!T45&lt;Q$50,0,10-(Q$51-P2_IndicatorData!T45)/(Q$51-Q$50)*10)),1))</f>
        <v>7</v>
      </c>
      <c r="R42" s="263">
        <f>IF(P2_IndicatorData!U45="No data","x",ROUND(IF(P2_IndicatorData!U45&gt;R$51,10,IF(P2_IndicatorData!U45&lt;R$50,0,10-(R$51-P2_IndicatorData!U45)/(R$51-R$50)*10)),1))</f>
        <v>6.6</v>
      </c>
      <c r="S42" s="263">
        <f>IF(P2_IndicatorData!V45="No data","x",ROUND(IF(P2_IndicatorData!V45&gt;S$51,0,IF(P2_IndicatorData!V45&lt;S$50,10,(S$51-P2_IndicatorData!V45)/(S$51-S$50)*10)),1))</f>
        <v>8.6</v>
      </c>
      <c r="T42" s="263">
        <f>IF(P2_IndicatorData!W45="No data","x",ROUND(IF(P2_IndicatorData!W45&gt;T$51,10,IF(P2_IndicatorData!W45&lt;T$50,0,10-(T$51-P2_IndicatorData!W45)/(T$51-T$50)*10)),1))</f>
        <v>3.3</v>
      </c>
      <c r="U42" s="263">
        <f>IF(P2_IndicatorData!X45="No data","x",ROUND(IF(P2_IndicatorData!X45&gt;U$51,0,IF(P2_IndicatorData!X45&lt;U$50,10,(U$51-P2_IndicatorData!X45)/(U$51-U$50)*10)),1))</f>
        <v>8</v>
      </c>
      <c r="V42" s="263">
        <f>IF(P2_IndicatorData!Y45="No data","x",ROUND(IF(P2_IndicatorData!Y45&gt;V$51,10,IF(P2_IndicatorData!Y45&lt;V$50,0,10-(V$51-P2_IndicatorData!Y45)/(V$51-V$50)*10)),1))</f>
        <v>7</v>
      </c>
      <c r="W42" s="263">
        <f>IF(P2_IndicatorData!Z45="No data","x",ROUND(IF(P2_IndicatorData!Z45&gt;W$51,10,IF(P2_IndicatorData!Z45&lt;W$50,0,10-(W$51-P2_IndicatorData!Z45)/(W$51-W$50)*10)),1))</f>
        <v>6.9</v>
      </c>
      <c r="X42" s="263">
        <f>IF(P2_IndicatorData!AA45="No data","x",ROUND(IF(P2_IndicatorData!AA45&gt;X$51,10,IF(P2_IndicatorData!AA45&lt;X$50,0,10-(X$51-P2_IndicatorData!AA45)/(X$51-X$50)*10)),1))</f>
        <v>10</v>
      </c>
      <c r="Y42" s="263">
        <f>IF(P2_IndicatorData!AB45="No data","x",ROUND(IF(P2_IndicatorData!AB45&gt;Y$51,0,IF(P2_IndicatorData!AB45&lt;Y$50,10,(Y$51-P2_IndicatorData!AB45)/(Y$51-Y$50)*10)),1))</f>
        <v>10</v>
      </c>
      <c r="Z42" s="263">
        <f>IF(P2_IndicatorData!AC45="No data","x",ROUND(IF(P2_IndicatorData!AC45&gt;Z$51,0,IF(P2_IndicatorData!AC45&lt;Z$50,10,(Z$51-P2_IndicatorData!AC45)/(Z$51-Z$50)*10)),1))</f>
        <v>8.3000000000000007</v>
      </c>
      <c r="AA42" s="263">
        <f>IF(P2_IndicatorData!AD45="No data","x",ROUND(IF(P2_IndicatorData!AD45&gt;AA$51,10,IF(P2_IndicatorData!AD45&lt;AA$50,0,10-(AA$51-P2_IndicatorData!AD45)/(AA$51-AA$50)*10)),1))</f>
        <v>9.4</v>
      </c>
      <c r="AB42" s="263">
        <f>IF(P2_IndicatorData!AE45="No data","x",ROUND(IF(P2_IndicatorData!AE45&gt;AB$51,0,IF(P2_IndicatorData!AE45&lt;AB$50,10,(AB$51-P2_IndicatorData!AE45)/(AB$51-AB$50)*10)),1))</f>
        <v>9.1999999999999993</v>
      </c>
      <c r="AC42" s="263">
        <f>IF(P2_IndicatorData!AH45="No data","x",ROUND(IF(P2_IndicatorData!AH45&gt;AC$51,10,IF(P2_IndicatorData!AH45&lt;AC$50,0,10-(AC$51-P2_IndicatorData!AH45)/(AC$51-AC$50)*10)),1))</f>
        <v>4.3</v>
      </c>
      <c r="AD42" s="263">
        <f>IF(P2_IndicatorData!AI45="No data","x",ROUND(IF(P2_IndicatorData!AI45&gt;AD$51,0,IF(P2_IndicatorData!AI45&lt;AD$50,10,(AD$51-P2_IndicatorData!AI45)/(AD$51-AD$50)*10)),1))</f>
        <v>10</v>
      </c>
      <c r="AE42" s="264">
        <f t="shared" si="0"/>
        <v>9.8000000000000007</v>
      </c>
      <c r="AF42" s="265">
        <f t="shared" si="1"/>
        <v>9</v>
      </c>
      <c r="AG42" s="265">
        <f t="shared" si="2"/>
        <v>5.9</v>
      </c>
      <c r="AH42" s="265">
        <f t="shared" si="3"/>
        <v>10</v>
      </c>
      <c r="AI42" s="266">
        <f t="shared" si="4"/>
        <v>8.3000000000000007</v>
      </c>
      <c r="AJ42" s="265">
        <f t="shared" si="5"/>
        <v>6.8</v>
      </c>
      <c r="AK42" s="265">
        <f t="shared" si="6"/>
        <v>9.4</v>
      </c>
      <c r="AL42" s="265">
        <f t="shared" si="7"/>
        <v>5.8</v>
      </c>
      <c r="AM42" s="266">
        <f t="shared" si="8"/>
        <v>7.3</v>
      </c>
      <c r="AN42" s="265">
        <f t="shared" si="9"/>
        <v>6</v>
      </c>
      <c r="AO42" s="265">
        <f t="shared" si="10"/>
        <v>9.4</v>
      </c>
      <c r="AP42" s="264">
        <f t="shared" si="11"/>
        <v>7</v>
      </c>
      <c r="AQ42" s="265">
        <f t="shared" si="12"/>
        <v>7.5</v>
      </c>
      <c r="AR42" s="266">
        <f t="shared" si="13"/>
        <v>7.6</v>
      </c>
      <c r="AS42" s="265">
        <f t="shared" si="14"/>
        <v>9.3000000000000007</v>
      </c>
      <c r="AT42" s="265">
        <f>IF(P2_IndicatorData!AG45="No data","x",ROUND(IF(P2_IndicatorData!AG45&gt;AT$51,10,IF(P2_IndicatorData!AG45&lt;AT$50,0,10-(AT$51-P2_IndicatorData!AG45)/(AT$51-AT$50)*10)),1))</f>
        <v>9.6999999999999993</v>
      </c>
      <c r="AU42" s="265">
        <f>IF(P2_IndicatorData!AF45="No data",0.1,ROUND(IF(P2_IndicatorData!AF45&gt;AU$51,10,IF(P2_IndicatorData!AF45&lt;AU$50,0.1,10-(AU$51-P2_IndicatorData!AF45)/(AU$51-AU$50)*10)),1))</f>
        <v>10</v>
      </c>
      <c r="AV42" s="266">
        <f t="shared" si="15"/>
        <v>9.6999999999999993</v>
      </c>
      <c r="AW42" s="266">
        <f t="shared" si="16"/>
        <v>7.2</v>
      </c>
      <c r="AX42" s="256">
        <f t="shared" si="17"/>
        <v>8</v>
      </c>
    </row>
    <row r="43" spans="1:50">
      <c r="A43" s="182" t="s">
        <v>144</v>
      </c>
      <c r="B43" s="182" t="s">
        <v>145</v>
      </c>
      <c r="C43" s="263">
        <f>IF(P2_IndicatorData!C46="No data","x",ROUND(IF(P2_IndicatorData!C46&gt;C$51,10,IF(P2_IndicatorData!C46&lt;C$50,0,10-(C$51-P2_IndicatorData!C46)/(C$51-C$50)*10)),1))</f>
        <v>4.5</v>
      </c>
      <c r="D43" s="263">
        <f>IF(P2_IndicatorData!D46="No data","x",ROUND(IF(P2_IndicatorData!D46&gt;D$51,0,IF(P2_IndicatorData!D46&lt;D$50,10,(D$51-P2_IndicatorData!D46)/(D$51-D$50)*10)),1))</f>
        <v>2.5</v>
      </c>
      <c r="E43" s="263">
        <f>IF(P2_IndicatorData!E46="No data","x",ROUND(IF(P2_IndicatorData!E46&gt;E$51,0,IF(P2_IndicatorData!E46&lt;E$50,10,(E$51-P2_IndicatorData!E46)/(E$51-E$50)*10)),1))</f>
        <v>3.2</v>
      </c>
      <c r="F43" s="263">
        <f>IF(P2_IndicatorData!F46="No data","x",ROUND(IF(P2_IndicatorData!F46&gt;F$51,0,IF(P2_IndicatorData!F46&lt;F$50,10,(F$51-P2_IndicatorData!F46)/(F$51-F$50)*10)),1))</f>
        <v>6.7</v>
      </c>
      <c r="G43" s="263">
        <f>IF(P2_IndicatorData!G46="No data","x",ROUND(IF(P2_IndicatorData!G46&gt;G$51,0,IF(P2_IndicatorData!G46&lt;G$50,10,(G$51-P2_IndicatorData!G46)/(G$51-G$50)*10)),1))</f>
        <v>2.7</v>
      </c>
      <c r="H43" s="263">
        <f>IF(P2_IndicatorData!H46="No data","x",ROUND(IF(P2_IndicatorData!H46&gt;H$51,10,IF(P2_IndicatorData!H46&lt;H$50,0,10-(H$51-P2_IndicatorData!H46)/(H$51-H$50)*10)),1))</f>
        <v>8.1999999999999993</v>
      </c>
      <c r="I43" s="263">
        <f>IF(P2_IndicatorData!I46="No data","x",ROUND(IF(P2_IndicatorData!I46&gt;I$51,10,IF(P2_IndicatorData!I46&lt;I$50,0,10-(I$51-P2_IndicatorData!I46)/(I$51-I$50)*10)),1))</f>
        <v>1.3</v>
      </c>
      <c r="J43" s="263">
        <f>IF(P2_IndicatorData!J46="No data","x",ROUND(IF(P2_IndicatorData!J46&gt;J$51,10,IF(P2_IndicatorData!J46&lt;J$50,0,10-(J$51-P2_IndicatorData!J46)/(J$51-J$50)*10)),1))</f>
        <v>4.7</v>
      </c>
      <c r="K43" s="263">
        <f>IF(P2_IndicatorData!K46="No data","x",ROUND(IF(P2_IndicatorData!K46&gt;K$51,0,IF(P2_IndicatorData!K46&lt;K$50,10,(K$51-P2_IndicatorData!K46)/(K$51-K$50)*10)),1))</f>
        <v>1.4</v>
      </c>
      <c r="L43" s="263">
        <f>IF(P2_IndicatorData!L46="No data","x",ROUND(IF(P2_IndicatorData!L46&gt;L$51,0,IF(P2_IndicatorData!L46&lt;L$50,10,(L$51-P2_IndicatorData!L46)/(L$51-L$50)*10)),1))</f>
        <v>0</v>
      </c>
      <c r="M43" s="263">
        <f>IF(P2_IndicatorData!M46="No data","x",ROUND(IF(P2_IndicatorData!M46&gt;M$51,0,IF(P2_IndicatorData!M46&lt;M$50,10,(M$51-P2_IndicatorData!M46)/(M$51-M$50)*10)),1))</f>
        <v>0.4</v>
      </c>
      <c r="N43" s="263">
        <f>IF(P2_IndicatorData!O46="No data","x",ROUND(IF(P2_IndicatorData!O46&gt;N$51,10,IF(P2_IndicatorData!O46&lt;N$50,0,10-(N$51-P2_IndicatorData!O46)/(N$51-N$50)*10)),1))</f>
        <v>0</v>
      </c>
      <c r="O43" s="263">
        <f>IF(P2_IndicatorData!Q46="No data","x",ROUND(IF(P2_IndicatorData!Q46&gt;O$51,10,IF(P2_IndicatorData!Q46&lt;O$50,0,10-(O$51-P2_IndicatorData!Q46)/(O$51-O$50)*10)),1))</f>
        <v>0</v>
      </c>
      <c r="P43" s="263">
        <f>IF(P2_IndicatorData!S46="No data","x",ROUND(IF(P2_IndicatorData!S46&gt;P$51,10,IF(P2_IndicatorData!S46&lt;P$50,0,10-(P$51-P2_IndicatorData!S46)/(P$51-P$50)*10)),1))</f>
        <v>10</v>
      </c>
      <c r="Q43" s="263">
        <f>IF(P2_IndicatorData!T46="No data","x",ROUND(IF(P2_IndicatorData!T46&gt;Q$51,10,IF(P2_IndicatorData!T46&lt;Q$50,0,10-(Q$51-P2_IndicatorData!T46)/(Q$51-Q$50)*10)),1))</f>
        <v>0.5</v>
      </c>
      <c r="R43" s="263">
        <f>IF(P2_IndicatorData!U46="No data","x",ROUND(IF(P2_IndicatorData!U46&gt;R$51,10,IF(P2_IndicatorData!U46&lt;R$50,0,10-(R$51-P2_IndicatorData!U46)/(R$51-R$50)*10)),1))</f>
        <v>1</v>
      </c>
      <c r="S43" s="263">
        <f>IF(P2_IndicatorData!V46="No data","x",ROUND(IF(P2_IndicatorData!V46&gt;S$51,0,IF(P2_IndicatorData!V46&lt;S$50,10,(S$51-P2_IndicatorData!V46)/(S$51-S$50)*10)),1))</f>
        <v>6.5</v>
      </c>
      <c r="T43" s="263">
        <f>IF(P2_IndicatorData!W46="No data","x",ROUND(IF(P2_IndicatorData!W46&gt;T$51,10,IF(P2_IndicatorData!W46&lt;T$50,0,10-(T$51-P2_IndicatorData!W46)/(T$51-T$50)*10)),1))</f>
        <v>6.6</v>
      </c>
      <c r="U43" s="263">
        <f>IF(P2_IndicatorData!X46="No data","x",ROUND(IF(P2_IndicatorData!X46&gt;U$51,0,IF(P2_IndicatorData!X46&lt;U$50,10,(U$51-P2_IndicatorData!X46)/(U$51-U$50)*10)),1))</f>
        <v>4.2</v>
      </c>
      <c r="V43" s="263">
        <f>IF(P2_IndicatorData!Y46="No data","x",ROUND(IF(P2_IndicatorData!Y46&gt;V$51,10,IF(P2_IndicatorData!Y46&lt;V$50,0,10-(V$51-P2_IndicatorData!Y46)/(V$51-V$50)*10)),1))</f>
        <v>0</v>
      </c>
      <c r="W43" s="263">
        <f>IF(P2_IndicatorData!Z46="No data","x",ROUND(IF(P2_IndicatorData!Z46&gt;W$51,10,IF(P2_IndicatorData!Z46&lt;W$50,0,10-(W$51-P2_IndicatorData!Z46)/(W$51-W$50)*10)),1))</f>
        <v>0</v>
      </c>
      <c r="X43" s="263">
        <f>IF(P2_IndicatorData!AA46="No data","x",ROUND(IF(P2_IndicatorData!AA46&gt;X$51,10,IF(P2_IndicatorData!AA46&lt;X$50,0,10-(X$51-P2_IndicatorData!AA46)/(X$51-X$50)*10)),1))</f>
        <v>0.3</v>
      </c>
      <c r="Y43" s="263">
        <f>IF(P2_IndicatorData!AB46="No data","x",ROUND(IF(P2_IndicatorData!AB46&gt;Y$51,0,IF(P2_IndicatorData!AB46&lt;Y$50,10,(Y$51-P2_IndicatorData!AB46)/(Y$51-Y$50)*10)),1))</f>
        <v>6.7</v>
      </c>
      <c r="Z43" s="263">
        <f>IF(P2_IndicatorData!AC46="No data","x",ROUND(IF(P2_IndicatorData!AC46&gt;Z$51,0,IF(P2_IndicatorData!AC46&lt;Z$50,10,(Z$51-P2_IndicatorData!AC46)/(Z$51-Z$50)*10)),1))</f>
        <v>8.8000000000000007</v>
      </c>
      <c r="AA43" s="263">
        <f>IF(P2_IndicatorData!AD46="No data","x",ROUND(IF(P2_IndicatorData!AD46&gt;AA$51,10,IF(P2_IndicatorData!AD46&lt;AA$50,0,10-(AA$51-P2_IndicatorData!AD46)/(AA$51-AA$50)*10)),1))</f>
        <v>4</v>
      </c>
      <c r="AB43" s="263">
        <f>IF(P2_IndicatorData!AE46="No data","x",ROUND(IF(P2_IndicatorData!AE46&gt;AB$51,0,IF(P2_IndicatorData!AE46&lt;AB$50,10,(AB$51-P2_IndicatorData!AE46)/(AB$51-AB$50)*10)),1))</f>
        <v>8.1</v>
      </c>
      <c r="AC43" s="263">
        <f>IF(P2_IndicatorData!AH46="No data","x",ROUND(IF(P2_IndicatorData!AH46&gt;AC$51,10,IF(P2_IndicatorData!AH46&lt;AC$50,0,10-(AC$51-P2_IndicatorData!AH46)/(AC$51-AC$50)*10)),1))</f>
        <v>2.5</v>
      </c>
      <c r="AD43" s="263">
        <f>IF(P2_IndicatorData!AI46="No data","x",ROUND(IF(P2_IndicatorData!AI46&gt;AD$51,0,IF(P2_IndicatorData!AI46&lt;AD$50,10,(AD$51-P2_IndicatorData!AI46)/(AD$51-AD$50)*10)),1))</f>
        <v>1.7</v>
      </c>
      <c r="AE43" s="264">
        <f t="shared" si="0"/>
        <v>3.8</v>
      </c>
      <c r="AF43" s="265">
        <f t="shared" si="1"/>
        <v>4.2</v>
      </c>
      <c r="AG43" s="265">
        <f t="shared" si="2"/>
        <v>4.8</v>
      </c>
      <c r="AH43" s="265">
        <f t="shared" si="3"/>
        <v>3.1</v>
      </c>
      <c r="AI43" s="266">
        <f t="shared" si="4"/>
        <v>4</v>
      </c>
      <c r="AJ43" s="265">
        <f t="shared" si="5"/>
        <v>0.8</v>
      </c>
      <c r="AK43" s="265">
        <f t="shared" si="6"/>
        <v>0.2</v>
      </c>
      <c r="AL43" s="265">
        <f t="shared" si="7"/>
        <v>3.3</v>
      </c>
      <c r="AM43" s="266">
        <f t="shared" si="8"/>
        <v>1.4</v>
      </c>
      <c r="AN43" s="265">
        <f t="shared" si="9"/>
        <v>6.6</v>
      </c>
      <c r="AO43" s="265">
        <f t="shared" si="10"/>
        <v>5.3</v>
      </c>
      <c r="AP43" s="264">
        <f t="shared" si="11"/>
        <v>0</v>
      </c>
      <c r="AQ43" s="265">
        <f t="shared" si="12"/>
        <v>2.1</v>
      </c>
      <c r="AR43" s="266">
        <f t="shared" si="13"/>
        <v>4.7</v>
      </c>
      <c r="AS43" s="265">
        <f t="shared" si="14"/>
        <v>6.1</v>
      </c>
      <c r="AT43" s="265">
        <f>IF(P2_IndicatorData!AG46="No data","x",ROUND(IF(P2_IndicatorData!AG46&gt;AT$51,10,IF(P2_IndicatorData!AG46&lt;AT$50,0,10-(AT$51-P2_IndicatorData!AG46)/(AT$51-AT$50)*10)),1))</f>
        <v>4</v>
      </c>
      <c r="AU43" s="265">
        <f>IF(P2_IndicatorData!AF46="No data",0.1,ROUND(IF(P2_IndicatorData!AF46&gt;AU$51,10,IF(P2_IndicatorData!AF46&lt;AU$50,0.1,10-(AU$51-P2_IndicatorData!AF46)/(AU$51-AU$50)*10)),1))</f>
        <v>2.5</v>
      </c>
      <c r="AV43" s="266">
        <f t="shared" si="15"/>
        <v>4.2</v>
      </c>
      <c r="AW43" s="266">
        <f t="shared" si="16"/>
        <v>2.1</v>
      </c>
      <c r="AX43" s="256">
        <f t="shared" si="17"/>
        <v>3.3</v>
      </c>
    </row>
    <row r="44" spans="1:50">
      <c r="A44" s="182" t="s">
        <v>146</v>
      </c>
      <c r="B44" s="182" t="s">
        <v>147</v>
      </c>
      <c r="C44" s="263">
        <f>IF(P2_IndicatorData!C47="No data","x",ROUND(IF(P2_IndicatorData!C47&gt;C$51,10,IF(P2_IndicatorData!C47&lt;C$50,0,10-(C$51-P2_IndicatorData!C47)/(C$51-C$50)*10)),1))</f>
        <v>7.6</v>
      </c>
      <c r="D44" s="263">
        <f>IF(P2_IndicatorData!D47="No data","x",ROUND(IF(P2_IndicatorData!D47&gt;D$51,0,IF(P2_IndicatorData!D47&lt;D$50,10,(D$51-P2_IndicatorData!D47)/(D$51-D$50)*10)),1))</f>
        <v>8.4</v>
      </c>
      <c r="E44" s="263">
        <f>IF(P2_IndicatorData!E47="No data","x",ROUND(IF(P2_IndicatorData!E47&gt;E$51,0,IF(P2_IndicatorData!E47&lt;E$50,10,(E$51-P2_IndicatorData!E47)/(E$51-E$50)*10)),1))</f>
        <v>3.6</v>
      </c>
      <c r="F44" s="263">
        <f>IF(P2_IndicatorData!F47="No data","x",ROUND(IF(P2_IndicatorData!F47&gt;F$51,0,IF(P2_IndicatorData!F47&lt;F$50,10,(F$51-P2_IndicatorData!F47)/(F$51-F$50)*10)),1))</f>
        <v>9.1999999999999993</v>
      </c>
      <c r="G44" s="263">
        <f>IF(P2_IndicatorData!G47="No data","x",ROUND(IF(P2_IndicatorData!G47&gt;G$51,0,IF(P2_IndicatorData!G47&lt;G$50,10,(G$51-P2_IndicatorData!G47)/(G$51-G$50)*10)),1))</f>
        <v>5.3</v>
      </c>
      <c r="H44" s="263">
        <f>IF(P2_IndicatorData!H47="No data","x",ROUND(IF(P2_IndicatorData!H47&gt;H$51,10,IF(P2_IndicatorData!H47&lt;H$50,0,10-(H$51-P2_IndicatorData!H47)/(H$51-H$50)*10)),1))</f>
        <v>8.5</v>
      </c>
      <c r="I44" s="263">
        <f>IF(P2_IndicatorData!I47="No data","x",ROUND(IF(P2_IndicatorData!I47&gt;I$51,10,IF(P2_IndicatorData!I47&lt;I$50,0,10-(I$51-P2_IndicatorData!I47)/(I$51-I$50)*10)),1))</f>
        <v>5.3</v>
      </c>
      <c r="J44" s="263">
        <f>IF(P2_IndicatorData!J47="No data","x",ROUND(IF(P2_IndicatorData!J47&gt;J$51,10,IF(P2_IndicatorData!J47&lt;J$50,0,10-(J$51-P2_IndicatorData!J47)/(J$51-J$50)*10)),1))</f>
        <v>4.8</v>
      </c>
      <c r="K44" s="263">
        <f>IF(P2_IndicatorData!K47="No data","x",ROUND(IF(P2_IndicatorData!K47&gt;K$51,0,IF(P2_IndicatorData!K47&lt;K$50,10,(K$51-P2_IndicatorData!K47)/(K$51-K$50)*10)),1))</f>
        <v>3.1</v>
      </c>
      <c r="L44" s="263">
        <f>IF(P2_IndicatorData!L47="No data","x",ROUND(IF(P2_IndicatorData!L47&gt;L$51,0,IF(P2_IndicatorData!L47&lt;L$50,10,(L$51-P2_IndicatorData!L47)/(L$51-L$50)*10)),1))</f>
        <v>1.8</v>
      </c>
      <c r="M44" s="263">
        <f>IF(P2_IndicatorData!M47="No data","x",ROUND(IF(P2_IndicatorData!M47&gt;M$51,0,IF(P2_IndicatorData!M47&lt;M$50,10,(M$51-P2_IndicatorData!M47)/(M$51-M$50)*10)),1))</f>
        <v>5.3</v>
      </c>
      <c r="N44" s="263">
        <f>IF(P2_IndicatorData!O47="No data","x",ROUND(IF(P2_IndicatorData!O47&gt;N$51,10,IF(P2_IndicatorData!O47&lt;N$50,0,10-(N$51-P2_IndicatorData!O47)/(N$51-N$50)*10)),1))</f>
        <v>0</v>
      </c>
      <c r="O44" s="263">
        <f>IF(P2_IndicatorData!Q47="No data","x",ROUND(IF(P2_IndicatorData!Q47&gt;O$51,10,IF(P2_IndicatorData!Q47&lt;O$50,0,10-(O$51-P2_IndicatorData!Q47)/(O$51-O$50)*10)),1))</f>
        <v>0</v>
      </c>
      <c r="P44" s="263">
        <f>IF(P2_IndicatorData!S47="No data","x",ROUND(IF(P2_IndicatorData!S47&gt;P$51,10,IF(P2_IndicatorData!S47&lt;P$50,0,10-(P$51-P2_IndicatorData!S47)/(P$51-P$50)*10)),1))</f>
        <v>3.8</v>
      </c>
      <c r="Q44" s="263">
        <f>IF(P2_IndicatorData!T47="No data","x",ROUND(IF(P2_IndicatorData!T47&gt;Q$51,10,IF(P2_IndicatorData!T47&lt;Q$50,0,10-(Q$51-P2_IndicatorData!T47)/(Q$51-Q$50)*10)),1))</f>
        <v>0.6</v>
      </c>
      <c r="R44" s="263">
        <f>IF(P2_IndicatorData!U47="No data","x",ROUND(IF(P2_IndicatorData!U47&gt;R$51,10,IF(P2_IndicatorData!U47&lt;R$50,0,10-(R$51-P2_IndicatorData!U47)/(R$51-R$50)*10)),1))</f>
        <v>1.1000000000000001</v>
      </c>
      <c r="S44" s="263">
        <f>IF(P2_IndicatorData!V47="No data","x",ROUND(IF(P2_IndicatorData!V47&gt;S$51,0,IF(P2_IndicatorData!V47&lt;S$50,10,(S$51-P2_IndicatorData!V47)/(S$51-S$50)*10)),1))</f>
        <v>4.5999999999999996</v>
      </c>
      <c r="T44" s="263">
        <f>IF(P2_IndicatorData!W47="No data","x",ROUND(IF(P2_IndicatorData!W47&gt;T$51,10,IF(P2_IndicatorData!W47&lt;T$50,0,10-(T$51-P2_IndicatorData!W47)/(T$51-T$50)*10)),1))</f>
        <v>1.7</v>
      </c>
      <c r="U44" s="263">
        <f>IF(P2_IndicatorData!X47="No data","x",ROUND(IF(P2_IndicatorData!X47&gt;U$51,0,IF(P2_IndicatorData!X47&lt;U$50,10,(U$51-P2_IndicatorData!X47)/(U$51-U$50)*10)),1))</f>
        <v>5.2</v>
      </c>
      <c r="V44" s="263">
        <f>IF(P2_IndicatorData!Y47="No data","x",ROUND(IF(P2_IndicatorData!Y47&gt;V$51,10,IF(P2_IndicatorData!Y47&lt;V$50,0,10-(V$51-P2_IndicatorData!Y47)/(V$51-V$50)*10)),1))</f>
        <v>7.6</v>
      </c>
      <c r="W44" s="263">
        <f>IF(P2_IndicatorData!Z47="No data","x",ROUND(IF(P2_IndicatorData!Z47&gt;W$51,10,IF(P2_IndicatorData!Z47&lt;W$50,0,10-(W$51-P2_IndicatorData!Z47)/(W$51-W$50)*10)),1))</f>
        <v>6.3</v>
      </c>
      <c r="X44" s="263">
        <f>IF(P2_IndicatorData!AA47="No data","x",ROUND(IF(P2_IndicatorData!AA47&gt;X$51,10,IF(P2_IndicatorData!AA47&lt;X$50,0,10-(X$51-P2_IndicatorData!AA47)/(X$51-X$50)*10)),1))</f>
        <v>0.3</v>
      </c>
      <c r="Y44" s="263">
        <f>IF(P2_IndicatorData!AB47="No data","x",ROUND(IF(P2_IndicatorData!AB47&gt;Y$51,0,IF(P2_IndicatorData!AB47&lt;Y$50,10,(Y$51-P2_IndicatorData!AB47)/(Y$51-Y$50)*10)),1))</f>
        <v>4.2</v>
      </c>
      <c r="Z44" s="263">
        <f>IF(P2_IndicatorData!AC47="No data","x",ROUND(IF(P2_IndicatorData!AC47&gt;Z$51,0,IF(P2_IndicatorData!AC47&lt;Z$50,10,(Z$51-P2_IndicatorData!AC47)/(Z$51-Z$50)*10)),1))</f>
        <v>9.6999999999999993</v>
      </c>
      <c r="AA44" s="263">
        <f>IF(P2_IndicatorData!AD47="No data","x",ROUND(IF(P2_IndicatorData!AD47&gt;AA$51,10,IF(P2_IndicatorData!AD47&lt;AA$50,0,10-(AA$51-P2_IndicatorData!AD47)/(AA$51-AA$50)*10)),1))</f>
        <v>6.1</v>
      </c>
      <c r="AB44" s="263">
        <f>IF(P2_IndicatorData!AE47="No data","x",ROUND(IF(P2_IndicatorData!AE47&gt;AB$51,0,IF(P2_IndicatorData!AE47&lt;AB$50,10,(AB$51-P2_IndicatorData!AE47)/(AB$51-AB$50)*10)),1))</f>
        <v>7.7</v>
      </c>
      <c r="AC44" s="263">
        <f>IF(P2_IndicatorData!AH47="No data","x",ROUND(IF(P2_IndicatorData!AH47&gt;AC$51,10,IF(P2_IndicatorData!AH47&lt;AC$50,0,10-(AC$51-P2_IndicatorData!AH47)/(AC$51-AC$50)*10)),1))</f>
        <v>4.5</v>
      </c>
      <c r="AD44" s="263">
        <f>IF(P2_IndicatorData!AI47="No data","x",ROUND(IF(P2_IndicatorData!AI47&gt;AD$51,0,IF(P2_IndicatorData!AI47&lt;AD$50,10,(AD$51-P2_IndicatorData!AI47)/(AD$51-AD$50)*10)),1))</f>
        <v>6.4</v>
      </c>
      <c r="AE44" s="264">
        <f t="shared" si="0"/>
        <v>6.6</v>
      </c>
      <c r="AF44" s="265">
        <f t="shared" si="1"/>
        <v>7.1</v>
      </c>
      <c r="AG44" s="265">
        <f t="shared" si="2"/>
        <v>6.9</v>
      </c>
      <c r="AH44" s="265">
        <f t="shared" si="3"/>
        <v>4</v>
      </c>
      <c r="AI44" s="266">
        <f t="shared" si="4"/>
        <v>6</v>
      </c>
      <c r="AJ44" s="265">
        <f t="shared" si="5"/>
        <v>0.9</v>
      </c>
      <c r="AK44" s="265">
        <f t="shared" si="6"/>
        <v>3.6</v>
      </c>
      <c r="AL44" s="265">
        <f t="shared" si="7"/>
        <v>1.3</v>
      </c>
      <c r="AM44" s="266">
        <f t="shared" si="8"/>
        <v>1.9</v>
      </c>
      <c r="AN44" s="265">
        <f t="shared" si="9"/>
        <v>3.2</v>
      </c>
      <c r="AO44" s="265">
        <f t="shared" si="10"/>
        <v>4.7</v>
      </c>
      <c r="AP44" s="264">
        <f t="shared" si="11"/>
        <v>7</v>
      </c>
      <c r="AQ44" s="265">
        <f t="shared" si="12"/>
        <v>6.1</v>
      </c>
      <c r="AR44" s="266">
        <f t="shared" si="13"/>
        <v>4.7</v>
      </c>
      <c r="AS44" s="265">
        <f t="shared" si="14"/>
        <v>6.9</v>
      </c>
      <c r="AT44" s="265">
        <f>IF(P2_IndicatorData!AG47="No data","x",ROUND(IF(P2_IndicatorData!AG47&gt;AT$51,10,IF(P2_IndicatorData!AG47&lt;AT$50,0,10-(AT$51-P2_IndicatorData!AG47)/(AT$51-AT$50)*10)),1))</f>
        <v>5</v>
      </c>
      <c r="AU44" s="265">
        <f>IF(P2_IndicatorData!AF47="No data",0.1,ROUND(IF(P2_IndicatorData!AF47&gt;AU$51,10,IF(P2_IndicatorData!AF47&lt;AU$50,0.1,10-(AU$51-P2_IndicatorData!AF47)/(AU$51-AU$50)*10)),1))</f>
        <v>0.1</v>
      </c>
      <c r="AV44" s="266">
        <f t="shared" si="15"/>
        <v>4</v>
      </c>
      <c r="AW44" s="266">
        <f t="shared" si="16"/>
        <v>5.5</v>
      </c>
      <c r="AX44" s="256">
        <f t="shared" si="17"/>
        <v>4.4000000000000004</v>
      </c>
    </row>
    <row r="45" spans="1:50">
      <c r="A45" s="182" t="s">
        <v>148</v>
      </c>
      <c r="B45" s="182" t="s">
        <v>149</v>
      </c>
      <c r="C45" s="263">
        <f>IF(P2_IndicatorData!C48="No data","x",ROUND(IF(P2_IndicatorData!C48&gt;C$51,10,IF(P2_IndicatorData!C48&lt;C$50,0,10-(C$51-P2_IndicatorData!C48)/(C$51-C$50)*10)),1))</f>
        <v>10</v>
      </c>
      <c r="D45" s="263">
        <f>IF(P2_IndicatorData!D48="No data","x",ROUND(IF(P2_IndicatorData!D48&gt;D$51,0,IF(P2_IndicatorData!D48&lt;D$50,10,(D$51-P2_IndicatorData!D48)/(D$51-D$50)*10)),1))</f>
        <v>10</v>
      </c>
      <c r="E45" s="263">
        <f>IF(P2_IndicatorData!E48="No data","x",ROUND(IF(P2_IndicatorData!E48&gt;E$51,0,IF(P2_IndicatorData!E48&lt;E$50,10,(E$51-P2_IndicatorData!E48)/(E$51-E$50)*10)),1))</f>
        <v>10</v>
      </c>
      <c r="F45" s="263">
        <f>IF(P2_IndicatorData!F48="No data","x",ROUND(IF(P2_IndicatorData!F48&gt;F$51,0,IF(P2_IndicatorData!F48&lt;F$50,10,(F$51-P2_IndicatorData!F48)/(F$51-F$50)*10)),1))</f>
        <v>10</v>
      </c>
      <c r="G45" s="263">
        <f>IF(P2_IndicatorData!G48="No data","x",ROUND(IF(P2_IndicatorData!G48&gt;G$51,0,IF(P2_IndicatorData!G48&lt;G$50,10,(G$51-P2_IndicatorData!G48)/(G$51-G$50)*10)),1))</f>
        <v>7.9</v>
      </c>
      <c r="H45" s="263">
        <f>IF(P2_IndicatorData!H48="No data","x",ROUND(IF(P2_IndicatorData!H48&gt;H$51,10,IF(P2_IndicatorData!H48&lt;H$50,0,10-(H$51-P2_IndicatorData!H48)/(H$51-H$50)*10)),1))</f>
        <v>9.1999999999999993</v>
      </c>
      <c r="I45" s="263">
        <f>IF(P2_IndicatorData!I48="No data","x",ROUND(IF(P2_IndicatorData!I48&gt;I$51,10,IF(P2_IndicatorData!I48&lt;I$50,0,10-(I$51-P2_IndicatorData!I48)/(I$51-I$50)*10)),1))</f>
        <v>2.6</v>
      </c>
      <c r="J45" s="263">
        <f>IF(P2_IndicatorData!J48="No data","x",ROUND(IF(P2_IndicatorData!J48&gt;J$51,10,IF(P2_IndicatorData!J48&lt;J$50,0,10-(J$51-P2_IndicatorData!J48)/(J$51-J$50)*10)),1))</f>
        <v>5</v>
      </c>
      <c r="K45" s="263">
        <f>IF(P2_IndicatorData!K48="No data","x",ROUND(IF(P2_IndicatorData!K48&gt;K$51,0,IF(P2_IndicatorData!K48&lt;K$50,10,(K$51-P2_IndicatorData!K48)/(K$51-K$50)*10)),1))</f>
        <v>1.9</v>
      </c>
      <c r="L45" s="263">
        <f>IF(P2_IndicatorData!L48="No data","x",ROUND(IF(P2_IndicatorData!L48&gt;L$51,0,IF(P2_IndicatorData!L48&lt;L$50,10,(L$51-P2_IndicatorData!L48)/(L$51-L$50)*10)),1))</f>
        <v>7.8</v>
      </c>
      <c r="M45" s="263">
        <f>IF(P2_IndicatorData!M48="No data","x",ROUND(IF(P2_IndicatorData!M48&gt;M$51,0,IF(P2_IndicatorData!M48&lt;M$50,10,(M$51-P2_IndicatorData!M48)/(M$51-M$50)*10)),1))</f>
        <v>10</v>
      </c>
      <c r="N45" s="263">
        <f>IF(P2_IndicatorData!O48="No data","x",ROUND(IF(P2_IndicatorData!O48&gt;N$51,10,IF(P2_IndicatorData!O48&lt;N$50,0,10-(N$51-P2_IndicatorData!O48)/(N$51-N$50)*10)),1))</f>
        <v>4.3</v>
      </c>
      <c r="O45" s="263">
        <f>IF(P2_IndicatorData!Q48="No data","x",ROUND(IF(P2_IndicatorData!Q48&gt;O$51,10,IF(P2_IndicatorData!Q48&lt;O$50,0,10-(O$51-P2_IndicatorData!Q48)/(O$51-O$50)*10)),1))</f>
        <v>0</v>
      </c>
      <c r="P45" s="263">
        <f>IF(P2_IndicatorData!S48="No data","x",ROUND(IF(P2_IndicatorData!S48&gt;P$51,10,IF(P2_IndicatorData!S48&lt;P$50,0,10-(P$51-P2_IndicatorData!S48)/(P$51-P$50)*10)),1))</f>
        <v>10</v>
      </c>
      <c r="Q45" s="263">
        <f>IF(P2_IndicatorData!T48="No data","x",ROUND(IF(P2_IndicatorData!T48&gt;Q$51,10,IF(P2_IndicatorData!T48&lt;Q$50,0,10-(Q$51-P2_IndicatorData!T48)/(Q$51-Q$50)*10)),1))</f>
        <v>10</v>
      </c>
      <c r="R45" s="263">
        <f>IF(P2_IndicatorData!U48="No data","x",ROUND(IF(P2_IndicatorData!U48&gt;R$51,10,IF(P2_IndicatorData!U48&lt;R$50,0,10-(R$51-P2_IndicatorData!U48)/(R$51-R$50)*10)),1))</f>
        <v>10</v>
      </c>
      <c r="S45" s="263">
        <f>IF(P2_IndicatorData!V48="No data","x",ROUND(IF(P2_IndicatorData!V48&gt;S$51,0,IF(P2_IndicatorData!V48&lt;S$50,10,(S$51-P2_IndicatorData!V48)/(S$51-S$50)*10)),1))</f>
        <v>9.6999999999999993</v>
      </c>
      <c r="T45" s="263">
        <f>IF(P2_IndicatorData!W48="No data","x",ROUND(IF(P2_IndicatorData!W48&gt;T$51,10,IF(P2_IndicatorData!W48&lt;T$50,0,10-(T$51-P2_IndicatorData!W48)/(T$51-T$50)*10)),1))</f>
        <v>10</v>
      </c>
      <c r="U45" s="263">
        <f>IF(P2_IndicatorData!X48="No data","x",ROUND(IF(P2_IndicatorData!X48&gt;U$51,0,IF(P2_IndicatorData!X48&lt;U$50,10,(U$51-P2_IndicatorData!X48)/(U$51-U$50)*10)),1))</f>
        <v>5.9</v>
      </c>
      <c r="V45" s="263">
        <f>IF(P2_IndicatorData!Y48="No data","x",ROUND(IF(P2_IndicatorData!Y48&gt;V$51,10,IF(P2_IndicatorData!Y48&lt;V$50,0,10-(V$51-P2_IndicatorData!Y48)/(V$51-V$50)*10)),1))</f>
        <v>10</v>
      </c>
      <c r="W45" s="263">
        <f>IF(P2_IndicatorData!Z48="No data","x",ROUND(IF(P2_IndicatorData!Z48&gt;W$51,10,IF(P2_IndicatorData!Z48&lt;W$50,0,10-(W$51-P2_IndicatorData!Z48)/(W$51-W$50)*10)),1))</f>
        <v>10</v>
      </c>
      <c r="X45" s="263">
        <f>IF(P2_IndicatorData!AA48="No data","x",ROUND(IF(P2_IndicatorData!AA48&gt;X$51,10,IF(P2_IndicatorData!AA48&lt;X$50,0,10-(X$51-P2_IndicatorData!AA48)/(X$51-X$50)*10)),1))</f>
        <v>10</v>
      </c>
      <c r="Y45" s="263">
        <f>IF(P2_IndicatorData!AB48="No data","x",ROUND(IF(P2_IndicatorData!AB48&gt;Y$51,0,IF(P2_IndicatorData!AB48&lt;Y$50,10,(Y$51-P2_IndicatorData!AB48)/(Y$51-Y$50)*10)),1))</f>
        <v>10</v>
      </c>
      <c r="Z45" s="263">
        <f>IF(P2_IndicatorData!AC48="No data","x",ROUND(IF(P2_IndicatorData!AC48&gt;Z$51,0,IF(P2_IndicatorData!AC48&lt;Z$50,10,(Z$51-P2_IndicatorData!AC48)/(Z$51-Z$50)*10)),1))</f>
        <v>8.1</v>
      </c>
      <c r="AA45" s="263">
        <f>IF(P2_IndicatorData!AD48="No data","x",ROUND(IF(P2_IndicatorData!AD48&gt;AA$51,10,IF(P2_IndicatorData!AD48&lt;AA$50,0,10-(AA$51-P2_IndicatorData!AD48)/(AA$51-AA$50)*10)),1))</f>
        <v>10</v>
      </c>
      <c r="AB45" s="263">
        <f>IF(P2_IndicatorData!AE48="No data","x",ROUND(IF(P2_IndicatorData!AE48&gt;AB$51,0,IF(P2_IndicatorData!AE48&lt;AB$50,10,(AB$51-P2_IndicatorData!AE48)/(AB$51-AB$50)*10)),1))</f>
        <v>10</v>
      </c>
      <c r="AC45" s="263">
        <f>IF(P2_IndicatorData!AH48="No data","x",ROUND(IF(P2_IndicatorData!AH48&gt;AC$51,10,IF(P2_IndicatorData!AH48&lt;AC$50,0,10-(AC$51-P2_IndicatorData!AH48)/(AC$51-AC$50)*10)),1))</f>
        <v>4.5999999999999996</v>
      </c>
      <c r="AD45" s="263">
        <f>IF(P2_IndicatorData!AI48="No data","x",ROUND(IF(P2_IndicatorData!AI48&gt;AD$51,0,IF(P2_IndicatorData!AI48&lt;AD$50,10,(AD$51-P2_IndicatorData!AI48)/(AD$51-AD$50)*10)),1))</f>
        <v>10</v>
      </c>
      <c r="AE45" s="264">
        <f t="shared" si="0"/>
        <v>9.5</v>
      </c>
      <c r="AF45" s="265">
        <f t="shared" si="1"/>
        <v>9.8000000000000007</v>
      </c>
      <c r="AG45" s="265">
        <f t="shared" si="2"/>
        <v>5.9</v>
      </c>
      <c r="AH45" s="265">
        <f t="shared" si="3"/>
        <v>3.5</v>
      </c>
      <c r="AI45" s="266">
        <f t="shared" si="4"/>
        <v>6.4</v>
      </c>
      <c r="AJ45" s="265">
        <f t="shared" si="5"/>
        <v>10</v>
      </c>
      <c r="AK45" s="265">
        <f t="shared" si="6"/>
        <v>8.9</v>
      </c>
      <c r="AL45" s="265">
        <f t="shared" si="7"/>
        <v>4.8</v>
      </c>
      <c r="AM45" s="266">
        <f t="shared" si="8"/>
        <v>7.9</v>
      </c>
      <c r="AN45" s="265">
        <f t="shared" si="9"/>
        <v>9.9</v>
      </c>
      <c r="AO45" s="265">
        <f t="shared" si="10"/>
        <v>9.4</v>
      </c>
      <c r="AP45" s="264">
        <f t="shared" si="11"/>
        <v>10</v>
      </c>
      <c r="AQ45" s="265">
        <f t="shared" si="12"/>
        <v>8</v>
      </c>
      <c r="AR45" s="266">
        <f t="shared" si="13"/>
        <v>9.1</v>
      </c>
      <c r="AS45" s="265">
        <f t="shared" si="14"/>
        <v>10</v>
      </c>
      <c r="AT45" s="265">
        <f>IF(P2_IndicatorData!AG48="No data","x",ROUND(IF(P2_IndicatorData!AG48&gt;AT$51,10,IF(P2_IndicatorData!AG48&lt;AT$50,0,10-(AT$51-P2_IndicatorData!AG48)/(AT$51-AT$50)*10)),1))</f>
        <v>10</v>
      </c>
      <c r="AU45" s="265">
        <f>IF(P2_IndicatorData!AF48="No data",0.1,ROUND(IF(P2_IndicatorData!AF48&gt;AU$51,10,IF(P2_IndicatorData!AF48&lt;AU$50,0.1,10-(AU$51-P2_IndicatorData!AF48)/(AU$51-AU$50)*10)),1))</f>
        <v>8.8000000000000007</v>
      </c>
      <c r="AV45" s="266">
        <f t="shared" si="15"/>
        <v>9.6</v>
      </c>
      <c r="AW45" s="266">
        <f t="shared" si="16"/>
        <v>7.3</v>
      </c>
      <c r="AX45" s="256">
        <f t="shared" si="17"/>
        <v>8.1</v>
      </c>
    </row>
    <row r="46" spans="1:50">
      <c r="A46" s="182" t="s">
        <v>150</v>
      </c>
      <c r="B46" s="182" t="s">
        <v>151</v>
      </c>
      <c r="C46" s="263">
        <f>IF(P2_IndicatorData!C49="No data","x",ROUND(IF(P2_IndicatorData!C49&gt;C$51,10,IF(P2_IndicatorData!C49&lt;C$50,0,10-(C$51-P2_IndicatorData!C49)/(C$51-C$50)*10)),1))</f>
        <v>6.7</v>
      </c>
      <c r="D46" s="263">
        <f>IF(P2_IndicatorData!D49="No data","x",ROUND(IF(P2_IndicatorData!D49&gt;D$51,0,IF(P2_IndicatorData!D49&lt;D$50,10,(D$51-P2_IndicatorData!D49)/(D$51-D$50)*10)),1))</f>
        <v>3.6</v>
      </c>
      <c r="E46" s="263">
        <f>IF(P2_IndicatorData!E49="No data","x",ROUND(IF(P2_IndicatorData!E49&gt;E$51,0,IF(P2_IndicatorData!E49&lt;E$50,10,(E$51-P2_IndicatorData!E49)/(E$51-E$50)*10)),1))</f>
        <v>8.8000000000000007</v>
      </c>
      <c r="F46" s="263">
        <f>IF(P2_IndicatorData!F49="No data","x",ROUND(IF(P2_IndicatorData!F49&gt;F$51,0,IF(P2_IndicatorData!F49&lt;F$50,10,(F$51-P2_IndicatorData!F49)/(F$51-F$50)*10)),1))</f>
        <v>7.7</v>
      </c>
      <c r="G46" s="263">
        <f>IF(P2_IndicatorData!G49="No data","x",ROUND(IF(P2_IndicatorData!G49&gt;G$51,0,IF(P2_IndicatorData!G49&lt;G$50,10,(G$51-P2_IndicatorData!G49)/(G$51-G$50)*10)),1))</f>
        <v>2.9</v>
      </c>
      <c r="H46" s="263">
        <f>IF(P2_IndicatorData!H49="No data","x",ROUND(IF(P2_IndicatorData!H49&gt;H$51,10,IF(P2_IndicatorData!H49&lt;H$50,0,10-(H$51-P2_IndicatorData!H49)/(H$51-H$50)*10)),1))</f>
        <v>5.7</v>
      </c>
      <c r="I46" s="263">
        <f>IF(P2_IndicatorData!I49="No data","x",ROUND(IF(P2_IndicatorData!I49&gt;I$51,10,IF(P2_IndicatorData!I49&lt;I$50,0,10-(I$51-P2_IndicatorData!I49)/(I$51-I$50)*10)),1))</f>
        <v>4.0999999999999996</v>
      </c>
      <c r="J46" s="263">
        <f>IF(P2_IndicatorData!J49="No data","x",ROUND(IF(P2_IndicatorData!J49&gt;J$51,10,IF(P2_IndicatorData!J49&lt;J$50,0,10-(J$51-P2_IndicatorData!J49)/(J$51-J$50)*10)),1))</f>
        <v>8.1999999999999993</v>
      </c>
      <c r="K46" s="263">
        <f>IF(P2_IndicatorData!K49="No data","x",ROUND(IF(P2_IndicatorData!K49&gt;K$51,0,IF(P2_IndicatorData!K49&lt;K$50,10,(K$51-P2_IndicatorData!K49)/(K$51-K$50)*10)),1))</f>
        <v>10</v>
      </c>
      <c r="L46" s="263">
        <f>IF(P2_IndicatorData!L49="No data","x",ROUND(IF(P2_IndicatorData!L49&gt;L$51,0,IF(P2_IndicatorData!L49&lt;L$50,10,(L$51-P2_IndicatorData!L49)/(L$51-L$50)*10)),1))</f>
        <v>3.8</v>
      </c>
      <c r="M46" s="263">
        <f>IF(P2_IndicatorData!M49="No data","x",ROUND(IF(P2_IndicatorData!M49&gt;M$51,0,IF(P2_IndicatorData!M49&lt;M$50,10,(M$51-P2_IndicatorData!M49)/(M$51-M$50)*10)),1))</f>
        <v>8</v>
      </c>
      <c r="N46" s="263">
        <f>IF(P2_IndicatorData!O49="No data","x",ROUND(IF(P2_IndicatorData!O49&gt;N$51,10,IF(P2_IndicatorData!O49&lt;N$50,0,10-(N$51-P2_IndicatorData!O49)/(N$51-N$50)*10)),1))</f>
        <v>0</v>
      </c>
      <c r="O46" s="263">
        <f>IF(P2_IndicatorData!Q49="No data","x",ROUND(IF(P2_IndicatorData!Q49&gt;O$51,10,IF(P2_IndicatorData!Q49&lt;O$50,0,10-(O$51-P2_IndicatorData!Q49)/(O$51-O$50)*10)),1))</f>
        <v>0</v>
      </c>
      <c r="P46" s="263">
        <f>IF(P2_IndicatorData!S49="No data","x",ROUND(IF(P2_IndicatorData!S49&gt;P$51,10,IF(P2_IndicatorData!S49&lt;P$50,0,10-(P$51-P2_IndicatorData!S49)/(P$51-P$50)*10)),1))</f>
        <v>4.5999999999999996</v>
      </c>
      <c r="Q46" s="263">
        <f>IF(P2_IndicatorData!T49="No data","x",ROUND(IF(P2_IndicatorData!T49&gt;Q$51,10,IF(P2_IndicatorData!T49&lt;Q$50,0,10-(Q$51-P2_IndicatorData!T49)/(Q$51-Q$50)*10)),1))</f>
        <v>0.3</v>
      </c>
      <c r="R46" s="263">
        <f>IF(P2_IndicatorData!U49="No data","x",ROUND(IF(P2_IndicatorData!U49&gt;R$51,10,IF(P2_IndicatorData!U49&lt;R$50,0,10-(R$51-P2_IndicatorData!U49)/(R$51-R$50)*10)),1))</f>
        <v>0.6</v>
      </c>
      <c r="S46" s="263">
        <f>IF(P2_IndicatorData!V49="No data","x",ROUND(IF(P2_IndicatorData!V49&gt;S$51,0,IF(P2_IndicatorData!V49&lt;S$50,10,(S$51-P2_IndicatorData!V49)/(S$51-S$50)*10)),1))</f>
        <v>3.5</v>
      </c>
      <c r="T46" s="263">
        <f>IF(P2_IndicatorData!W49="No data","x",ROUND(IF(P2_IndicatorData!W49&gt;T$51,10,IF(P2_IndicatorData!W49&lt;T$50,0,10-(T$51-P2_IndicatorData!W49)/(T$51-T$50)*10)),1))</f>
        <v>1.2</v>
      </c>
      <c r="U46" s="263">
        <f>IF(P2_IndicatorData!X49="No data","x",ROUND(IF(P2_IndicatorData!X49&gt;U$51,0,IF(P2_IndicatorData!X49&lt;U$50,10,(U$51-P2_IndicatorData!X49)/(U$51-U$50)*10)),1))</f>
        <v>4.7</v>
      </c>
      <c r="V46" s="263">
        <f>IF(P2_IndicatorData!Y49="No data","x",ROUND(IF(P2_IndicatorData!Y49&gt;V$51,10,IF(P2_IndicatorData!Y49&lt;V$50,0,10-(V$51-P2_IndicatorData!Y49)/(V$51-V$50)*10)),1))</f>
        <v>0</v>
      </c>
      <c r="W46" s="263">
        <f>IF(P2_IndicatorData!Z49="No data","x",ROUND(IF(P2_IndicatorData!Z49&gt;W$51,10,IF(P2_IndicatorData!Z49&lt;W$50,0,10-(W$51-P2_IndicatorData!Z49)/(W$51-W$50)*10)),1))</f>
        <v>0</v>
      </c>
      <c r="X46" s="263">
        <f>IF(P2_IndicatorData!AA49="No data","x",ROUND(IF(P2_IndicatorData!AA49&gt;X$51,10,IF(P2_IndicatorData!AA49&lt;X$50,0,10-(X$51-P2_IndicatorData!AA49)/(X$51-X$50)*10)),1))</f>
        <v>0.2</v>
      </c>
      <c r="Y46" s="263">
        <f>IF(P2_IndicatorData!AB49="No data","x",ROUND(IF(P2_IndicatorData!AB49&gt;Y$51,0,IF(P2_IndicatorData!AB49&lt;Y$50,10,(Y$51-P2_IndicatorData!AB49)/(Y$51-Y$50)*10)),1))</f>
        <v>6.3</v>
      </c>
      <c r="Z46" s="263">
        <f>IF(P2_IndicatorData!AC49="No data","x",ROUND(IF(P2_IndicatorData!AC49&gt;Z$51,0,IF(P2_IndicatorData!AC49&lt;Z$50,10,(Z$51-P2_IndicatorData!AC49)/(Z$51-Z$50)*10)),1))</f>
        <v>8.8000000000000007</v>
      </c>
      <c r="AA46" s="263">
        <f>IF(P2_IndicatorData!AD49="No data","x",ROUND(IF(P2_IndicatorData!AD49&gt;AA$51,10,IF(P2_IndicatorData!AD49&lt;AA$50,0,10-(AA$51-P2_IndicatorData!AD49)/(AA$51-AA$50)*10)),1))</f>
        <v>7.1</v>
      </c>
      <c r="AB46" s="263">
        <f>IF(P2_IndicatorData!AE49="No data","x",ROUND(IF(P2_IndicatorData!AE49&gt;AB$51,0,IF(P2_IndicatorData!AE49&lt;AB$50,10,(AB$51-P2_IndicatorData!AE49)/(AB$51-AB$50)*10)),1))</f>
        <v>4.5</v>
      </c>
      <c r="AC46" s="263">
        <f>IF(P2_IndicatorData!AH49="No data","x",ROUND(IF(P2_IndicatorData!AH49&gt;AC$51,10,IF(P2_IndicatorData!AH49&lt;AC$50,0,10-(AC$51-P2_IndicatorData!AH49)/(AC$51-AC$50)*10)),1))</f>
        <v>2.7</v>
      </c>
      <c r="AD46" s="263">
        <f>IF(P2_IndicatorData!AI49="No data","x",ROUND(IF(P2_IndicatorData!AI49&gt;AD$51,0,IF(P2_IndicatorData!AI49&lt;AD$50,10,(AD$51-P2_IndicatorData!AI49)/(AD$51-AD$50)*10)),1))</f>
        <v>3.3</v>
      </c>
      <c r="AE46" s="264">
        <f t="shared" si="0"/>
        <v>5.8</v>
      </c>
      <c r="AF46" s="265">
        <f t="shared" si="1"/>
        <v>6.3</v>
      </c>
      <c r="AG46" s="265">
        <f t="shared" si="2"/>
        <v>4.9000000000000004</v>
      </c>
      <c r="AH46" s="265">
        <f t="shared" si="3"/>
        <v>9.1</v>
      </c>
      <c r="AI46" s="266">
        <f t="shared" si="4"/>
        <v>6.8</v>
      </c>
      <c r="AJ46" s="265">
        <f t="shared" si="5"/>
        <v>0.5</v>
      </c>
      <c r="AK46" s="265">
        <f t="shared" si="6"/>
        <v>5.9</v>
      </c>
      <c r="AL46" s="265">
        <f t="shared" si="7"/>
        <v>1.5</v>
      </c>
      <c r="AM46" s="266">
        <f t="shared" si="8"/>
        <v>2.6</v>
      </c>
      <c r="AN46" s="265">
        <f t="shared" si="9"/>
        <v>2.4</v>
      </c>
      <c r="AO46" s="265">
        <f t="shared" si="10"/>
        <v>5.0999999999999996</v>
      </c>
      <c r="AP46" s="264">
        <f t="shared" si="11"/>
        <v>0</v>
      </c>
      <c r="AQ46" s="265">
        <f t="shared" si="12"/>
        <v>2.4</v>
      </c>
      <c r="AR46" s="266">
        <f t="shared" si="13"/>
        <v>3.3</v>
      </c>
      <c r="AS46" s="265">
        <f t="shared" si="14"/>
        <v>5.8</v>
      </c>
      <c r="AT46" s="265">
        <f>IF(P2_IndicatorData!AG49="No data","x",ROUND(IF(P2_IndicatorData!AG49&gt;AT$51,10,IF(P2_IndicatorData!AG49&lt;AT$50,0,10-(AT$51-P2_IndicatorData!AG49)/(AT$51-AT$50)*10)),1))</f>
        <v>3.5</v>
      </c>
      <c r="AU46" s="265">
        <f>IF(P2_IndicatorData!AF49="No data",0.1,ROUND(IF(P2_IndicatorData!AF49&gt;AU$51,10,IF(P2_IndicatorData!AF49&lt;AU$50,0.1,10-(AU$51-P2_IndicatorData!AF49)/(AU$51-AU$50)*10)),1))</f>
        <v>0.1</v>
      </c>
      <c r="AV46" s="266">
        <f t="shared" si="15"/>
        <v>3.1</v>
      </c>
      <c r="AW46" s="266">
        <f t="shared" si="16"/>
        <v>3</v>
      </c>
      <c r="AX46" s="256">
        <f t="shared" si="17"/>
        <v>3.8</v>
      </c>
    </row>
    <row r="47" spans="1:50">
      <c r="A47" s="182" t="s">
        <v>152</v>
      </c>
      <c r="B47" s="182" t="s">
        <v>153</v>
      </c>
      <c r="C47" s="263">
        <f>IF(P2_IndicatorData!C50="No data","x",ROUND(IF(P2_IndicatorData!C50&gt;C$51,10,IF(P2_IndicatorData!C50&lt;C$50,0,10-(C$51-P2_IndicatorData!C50)/(C$51-C$50)*10)),1))</f>
        <v>9.3000000000000007</v>
      </c>
      <c r="D47" s="263">
        <f>IF(P2_IndicatorData!D50="No data","x",ROUND(IF(P2_IndicatorData!D50&gt;D$51,0,IF(P2_IndicatorData!D50&lt;D$50,10,(D$51-P2_IndicatorData!D50)/(D$51-D$50)*10)),1))</f>
        <v>2.7</v>
      </c>
      <c r="E47" s="263">
        <f>IF(P2_IndicatorData!E50="No data","x",ROUND(IF(P2_IndicatorData!E50&gt;E$51,0,IF(P2_IndicatorData!E50&lt;E$50,10,(E$51-P2_IndicatorData!E50)/(E$51-E$50)*10)),1))</f>
        <v>4.5999999999999996</v>
      </c>
      <c r="F47" s="263">
        <f>IF(P2_IndicatorData!F50="No data","x",ROUND(IF(P2_IndicatorData!F50&gt;F$51,0,IF(P2_IndicatorData!F50&lt;F$50,10,(F$51-P2_IndicatorData!F50)/(F$51-F$50)*10)),1))</f>
        <v>7.7</v>
      </c>
      <c r="G47" s="263">
        <f>IF(P2_IndicatorData!G50="No data","x",ROUND(IF(P2_IndicatorData!G50&gt;G$51,0,IF(P2_IndicatorData!G50&lt;G$50,10,(G$51-P2_IndicatorData!G50)/(G$51-G$50)*10)),1))</f>
        <v>4</v>
      </c>
      <c r="H47" s="263">
        <f>IF(P2_IndicatorData!H50="No data","x",ROUND(IF(P2_IndicatorData!H50&gt;H$51,10,IF(P2_IndicatorData!H50&lt;H$50,0,10-(H$51-P2_IndicatorData!H50)/(H$51-H$50)*10)),1))</f>
        <v>6.6</v>
      </c>
      <c r="I47" s="263">
        <f>IF(P2_IndicatorData!I50="No data","x",ROUND(IF(P2_IndicatorData!I50&gt;I$51,10,IF(P2_IndicatorData!I50&lt;I$50,0,10-(I$51-P2_IndicatorData!I50)/(I$51-I$50)*10)),1))</f>
        <v>3.6</v>
      </c>
      <c r="J47" s="263">
        <f>IF(P2_IndicatorData!J50="No data","x",ROUND(IF(P2_IndicatorData!J50&gt;J$51,10,IF(P2_IndicatorData!J50&lt;J$50,0,10-(J$51-P2_IndicatorData!J50)/(J$51-J$50)*10)),1))</f>
        <v>5</v>
      </c>
      <c r="K47" s="263">
        <f>IF(P2_IndicatorData!K50="No data","x",ROUND(IF(P2_IndicatorData!K50&gt;K$51,0,IF(P2_IndicatorData!K50&lt;K$50,10,(K$51-P2_IndicatorData!K50)/(K$51-K$50)*10)),1))</f>
        <v>1.3</v>
      </c>
      <c r="L47" s="263">
        <f>IF(P2_IndicatorData!L50="No data","x",ROUND(IF(P2_IndicatorData!L50&gt;L$51,0,IF(P2_IndicatorData!L50&lt;L$50,10,(L$51-P2_IndicatorData!L50)/(L$51-L$50)*10)),1))</f>
        <v>1</v>
      </c>
      <c r="M47" s="263">
        <f>IF(P2_IndicatorData!M50="No data","x",ROUND(IF(P2_IndicatorData!M50&gt;M$51,0,IF(P2_IndicatorData!M50&lt;M$50,10,(M$51-P2_IndicatorData!M50)/(M$51-M$50)*10)),1))</f>
        <v>3.2</v>
      </c>
      <c r="N47" s="263">
        <f>IF(P2_IndicatorData!O50="No data","x",ROUND(IF(P2_IndicatorData!O50&gt;N$51,10,IF(P2_IndicatorData!O50&lt;N$50,0,10-(N$51-P2_IndicatorData!O50)/(N$51-N$50)*10)),1))</f>
        <v>0</v>
      </c>
      <c r="O47" s="263">
        <f>IF(P2_IndicatorData!Q50="No data","x",ROUND(IF(P2_IndicatorData!Q50&gt;O$51,10,IF(P2_IndicatorData!Q50&lt;O$50,0,10-(O$51-P2_IndicatorData!Q50)/(O$51-O$50)*10)),1))</f>
        <v>0</v>
      </c>
      <c r="P47" s="263">
        <f>IF(P2_IndicatorData!S50="No data","x",ROUND(IF(P2_IndicatorData!S50&gt;P$51,10,IF(P2_IndicatorData!S50&lt;P$50,0,10-(P$51-P2_IndicatorData!S50)/(P$51-P$50)*10)),1))</f>
        <v>7.8</v>
      </c>
      <c r="Q47" s="263">
        <f>IF(P2_IndicatorData!T50="No data","x",ROUND(IF(P2_IndicatorData!T50&gt;Q$51,10,IF(P2_IndicatorData!T50&lt;Q$50,0,10-(Q$51-P2_IndicatorData!T50)/(Q$51-Q$50)*10)),1))</f>
        <v>0.3</v>
      </c>
      <c r="R47" s="263">
        <f>IF(P2_IndicatorData!U50="No data","x",ROUND(IF(P2_IndicatorData!U50&gt;R$51,10,IF(P2_IndicatorData!U50&lt;R$50,0,10-(R$51-P2_IndicatorData!U50)/(R$51-R$50)*10)),1))</f>
        <v>0.7</v>
      </c>
      <c r="S47" s="263">
        <f>IF(P2_IndicatorData!V50="No data","x",ROUND(IF(P2_IndicatorData!V50&gt;S$51,0,IF(P2_IndicatorData!V50&lt;S$50,10,(S$51-P2_IndicatorData!V50)/(S$51-S$50)*10)),1))</f>
        <v>4.0999999999999996</v>
      </c>
      <c r="T47" s="263">
        <f>IF(P2_IndicatorData!W50="No data","x",ROUND(IF(P2_IndicatorData!W50&gt;T$51,10,IF(P2_IndicatorData!W50&lt;T$50,0,10-(T$51-P2_IndicatorData!W50)/(T$51-T$50)*10)),1))</f>
        <v>1.8</v>
      </c>
      <c r="U47" s="263">
        <f>IF(P2_IndicatorData!X50="No data","x",ROUND(IF(P2_IndicatorData!X50&gt;U$51,0,IF(P2_IndicatorData!X50&lt;U$50,10,(U$51-P2_IndicatorData!X50)/(U$51-U$50)*10)),1))</f>
        <v>10</v>
      </c>
      <c r="V47" s="263">
        <f>IF(P2_IndicatorData!Y50="No data","x",ROUND(IF(P2_IndicatorData!Y50&gt;V$51,10,IF(P2_IndicatorData!Y50&lt;V$50,0,10-(V$51-P2_IndicatorData!Y50)/(V$51-V$50)*10)),1))</f>
        <v>0</v>
      </c>
      <c r="W47" s="263">
        <f>IF(P2_IndicatorData!Z50="No data","x",ROUND(IF(P2_IndicatorData!Z50&gt;W$51,10,IF(P2_IndicatorData!Z50&lt;W$50,0,10-(W$51-P2_IndicatorData!Z50)/(W$51-W$50)*10)),1))</f>
        <v>0</v>
      </c>
      <c r="X47" s="263">
        <f>IF(P2_IndicatorData!AA50="No data","x",ROUND(IF(P2_IndicatorData!AA50&gt;X$51,10,IF(P2_IndicatorData!AA50&lt;X$50,0,10-(X$51-P2_IndicatorData!AA50)/(X$51-X$50)*10)),1))</f>
        <v>0.2</v>
      </c>
      <c r="Y47" s="263">
        <f>IF(P2_IndicatorData!AB50="No data","x",ROUND(IF(P2_IndicatorData!AB50&gt;Y$51,0,IF(P2_IndicatorData!AB50&lt;Y$50,10,(Y$51-P2_IndicatorData!AB50)/(Y$51-Y$50)*10)),1))</f>
        <v>4.9000000000000004</v>
      </c>
      <c r="Z47" s="263">
        <f>IF(P2_IndicatorData!AC50="No data","x",ROUND(IF(P2_IndicatorData!AC50&gt;Z$51,0,IF(P2_IndicatorData!AC50&lt;Z$50,10,(Z$51-P2_IndicatorData!AC50)/(Z$51-Z$50)*10)),1))</f>
        <v>8.5</v>
      </c>
      <c r="AA47" s="263">
        <f>IF(P2_IndicatorData!AD50="No data","x",ROUND(IF(P2_IndicatorData!AD50&gt;AA$51,10,IF(P2_IndicatorData!AD50&lt;AA$50,0,10-(AA$51-P2_IndicatorData!AD50)/(AA$51-AA$50)*10)),1))</f>
        <v>7.2</v>
      </c>
      <c r="AB47" s="263">
        <f>IF(P2_IndicatorData!AE50="No data","x",ROUND(IF(P2_IndicatorData!AE50&gt;AB$51,0,IF(P2_IndicatorData!AE50&lt;AB$50,10,(AB$51-P2_IndicatorData!AE50)/(AB$51-AB$50)*10)),1))</f>
        <v>7.7</v>
      </c>
      <c r="AC47" s="263">
        <f>IF(P2_IndicatorData!AH50="No data","x",ROUND(IF(P2_IndicatorData!AH50&gt;AC$51,10,IF(P2_IndicatorData!AH50&lt;AC$50,0,10-(AC$51-P2_IndicatorData!AH50)/(AC$51-AC$50)*10)),1))</f>
        <v>1.9</v>
      </c>
      <c r="AD47" s="263">
        <f>IF(P2_IndicatorData!AI50="No data","x",ROUND(IF(P2_IndicatorData!AI50&gt;AD$51,0,IF(P2_IndicatorData!AI50&lt;AD$50,10,(AD$51-P2_IndicatorData!AI50)/(AD$51-AD$50)*10)),1))</f>
        <v>3.4</v>
      </c>
      <c r="AE47" s="264">
        <f t="shared" si="0"/>
        <v>4.8</v>
      </c>
      <c r="AF47" s="265">
        <f t="shared" si="1"/>
        <v>7.1</v>
      </c>
      <c r="AG47" s="265">
        <f t="shared" si="2"/>
        <v>5.0999999999999996</v>
      </c>
      <c r="AH47" s="265">
        <f t="shared" si="3"/>
        <v>3.2</v>
      </c>
      <c r="AI47" s="266">
        <f t="shared" si="4"/>
        <v>5.0999999999999996</v>
      </c>
      <c r="AJ47" s="265">
        <f t="shared" si="5"/>
        <v>0.5</v>
      </c>
      <c r="AK47" s="265">
        <f t="shared" si="6"/>
        <v>2.1</v>
      </c>
      <c r="AL47" s="265">
        <f t="shared" si="7"/>
        <v>2.6</v>
      </c>
      <c r="AM47" s="266">
        <f t="shared" si="8"/>
        <v>1.7</v>
      </c>
      <c r="AN47" s="265">
        <f t="shared" si="9"/>
        <v>3</v>
      </c>
      <c r="AO47" s="265">
        <f t="shared" si="10"/>
        <v>4.5</v>
      </c>
      <c r="AP47" s="264">
        <f t="shared" si="11"/>
        <v>0</v>
      </c>
      <c r="AQ47" s="265">
        <f t="shared" si="12"/>
        <v>5</v>
      </c>
      <c r="AR47" s="266">
        <f t="shared" si="13"/>
        <v>4.2</v>
      </c>
      <c r="AS47" s="265">
        <f t="shared" si="14"/>
        <v>7.5</v>
      </c>
      <c r="AT47" s="265">
        <f>IF(P2_IndicatorData!AG50="No data","x",ROUND(IF(P2_IndicatorData!AG50&gt;AT$51,10,IF(P2_IndicatorData!AG50&lt;AT$50,0,10-(AT$51-P2_IndicatorData!AG50)/(AT$51-AT$50)*10)),1))</f>
        <v>4.5</v>
      </c>
      <c r="AU47" s="265">
        <f>IF(P2_IndicatorData!AF50="No data",0.1,ROUND(IF(P2_IndicatorData!AF50&gt;AU$51,10,IF(P2_IndicatorData!AF50&lt;AU$50,0.1,10-(AU$51-P2_IndicatorData!AF50)/(AU$51-AU$50)*10)),1))</f>
        <v>0.1</v>
      </c>
      <c r="AV47" s="266">
        <f t="shared" si="15"/>
        <v>4</v>
      </c>
      <c r="AW47" s="266">
        <f t="shared" si="16"/>
        <v>2.7</v>
      </c>
      <c r="AX47" s="256">
        <f t="shared" si="17"/>
        <v>3.5</v>
      </c>
    </row>
    <row r="48" spans="1:50">
      <c r="A48" s="182" t="s">
        <v>154</v>
      </c>
      <c r="B48" s="182" t="s">
        <v>155</v>
      </c>
      <c r="C48" s="263">
        <f>IF(P2_IndicatorData!C51="No data","x",ROUND(IF(P2_IndicatorData!C51&gt;C$51,10,IF(P2_IndicatorData!C51&lt;C$50,0,10-(C$51-P2_IndicatorData!C51)/(C$51-C$50)*10)),1))</f>
        <v>10</v>
      </c>
      <c r="D48" s="263">
        <f>IF(P2_IndicatorData!D51="No data","x",ROUND(IF(P2_IndicatorData!D51&gt;D$51,0,IF(P2_IndicatorData!D51&lt;D$50,10,(D$51-P2_IndicatorData!D51)/(D$51-D$50)*10)),1))</f>
        <v>10</v>
      </c>
      <c r="E48" s="263">
        <f>IF(P2_IndicatorData!E51="No data","x",ROUND(IF(P2_IndicatorData!E51&gt;E$51,0,IF(P2_IndicatorData!E51&lt;E$50,10,(E$51-P2_IndicatorData!E51)/(E$51-E$50)*10)),1))</f>
        <v>10</v>
      </c>
      <c r="F48" s="263">
        <f>IF(P2_IndicatorData!F51="No data","x",ROUND(IF(P2_IndicatorData!F51&gt;F$51,0,IF(P2_IndicatorData!F51&lt;F$50,10,(F$51-P2_IndicatorData!F51)/(F$51-F$50)*10)),1))</f>
        <v>9.9</v>
      </c>
      <c r="G48" s="263">
        <f>IF(P2_IndicatorData!G51="No data","x",ROUND(IF(P2_IndicatorData!G51&gt;G$51,0,IF(P2_IndicatorData!G51&lt;G$50,10,(G$51-P2_IndicatorData!G51)/(G$51-G$50)*10)),1))</f>
        <v>10</v>
      </c>
      <c r="H48" s="263">
        <f>IF(P2_IndicatorData!H51="No data","x",ROUND(IF(P2_IndicatorData!H51&gt;H$51,10,IF(P2_IndicatorData!H51&lt;H$50,0,10-(H$51-P2_IndicatorData!H51)/(H$51-H$50)*10)),1))</f>
        <v>5</v>
      </c>
      <c r="I48" s="263">
        <f>IF(P2_IndicatorData!I51="No data","x",ROUND(IF(P2_IndicatorData!I51&gt;I$51,10,IF(P2_IndicatorData!I51&lt;I$50,0,10-(I$51-P2_IndicatorData!I51)/(I$51-I$50)*10)),1))</f>
        <v>10</v>
      </c>
      <c r="J48" s="263">
        <f>IF(P2_IndicatorData!J51="No data","x",ROUND(IF(P2_IndicatorData!J51&gt;J$51,10,IF(P2_IndicatorData!J51&lt;J$50,0,10-(J$51-P2_IndicatorData!J51)/(J$51-J$50)*10)),1))</f>
        <v>8.8000000000000007</v>
      </c>
      <c r="K48" s="263">
        <f>IF(P2_IndicatorData!K51="No data","x",ROUND(IF(P2_IndicatorData!K51&gt;K$51,0,IF(P2_IndicatorData!K51&lt;K$50,10,(K$51-P2_IndicatorData!K51)/(K$51-K$50)*10)),1))</f>
        <v>0.8</v>
      </c>
      <c r="L48" s="263">
        <f>IF(P2_IndicatorData!L51="No data","x",ROUND(IF(P2_IndicatorData!L51&gt;L$51,0,IF(P2_IndicatorData!L51&lt;L$50,10,(L$51-P2_IndicatorData!L51)/(L$51-L$50)*10)),1))</f>
        <v>10</v>
      </c>
      <c r="M48" s="263">
        <f>IF(P2_IndicatorData!M51="No data","x",ROUND(IF(P2_IndicatorData!M51&gt;M$51,0,IF(P2_IndicatorData!M51&lt;M$50,10,(M$51-P2_IndicatorData!M51)/(M$51-M$50)*10)),1))</f>
        <v>10</v>
      </c>
      <c r="N48" s="263">
        <f>IF(P2_IndicatorData!O51="No data","x",ROUND(IF(P2_IndicatorData!O51&gt;N$51,10,IF(P2_IndicatorData!O51&lt;N$50,0,10-(N$51-P2_IndicatorData!O51)/(N$51-N$50)*10)),1))</f>
        <v>10</v>
      </c>
      <c r="O48" s="263">
        <f>IF(P2_IndicatorData!Q51="No data","x",ROUND(IF(P2_IndicatorData!Q51&gt;O$51,10,IF(P2_IndicatorData!Q51&lt;O$50,0,10-(O$51-P2_IndicatorData!Q51)/(O$51-O$50)*10)),1))</f>
        <v>0</v>
      </c>
      <c r="P48" s="263">
        <f>IF(P2_IndicatorData!S51="No data","x",ROUND(IF(P2_IndicatorData!S51&gt;P$51,10,IF(P2_IndicatorData!S51&lt;P$50,0,10-(P$51-P2_IndicatorData!S51)/(P$51-P$50)*10)),1))</f>
        <v>8.9</v>
      </c>
      <c r="Q48" s="263">
        <f>IF(P2_IndicatorData!T51="No data","x",ROUND(IF(P2_IndicatorData!T51&gt;Q$51,10,IF(P2_IndicatorData!T51&lt;Q$50,0,10-(Q$51-P2_IndicatorData!T51)/(Q$51-Q$50)*10)),1))</f>
        <v>10</v>
      </c>
      <c r="R48" s="263">
        <f>IF(P2_IndicatorData!U51="No data","x",ROUND(IF(P2_IndicatorData!U51&gt;R$51,10,IF(P2_IndicatorData!U51&lt;R$50,0,10-(R$51-P2_IndicatorData!U51)/(R$51-R$50)*10)),1))</f>
        <v>10</v>
      </c>
      <c r="S48" s="263">
        <f>IF(P2_IndicatorData!V51="No data","x",ROUND(IF(P2_IndicatorData!V51&gt;S$51,0,IF(P2_IndicatorData!V51&lt;S$50,10,(S$51-P2_IndicatorData!V51)/(S$51-S$50)*10)),1))</f>
        <v>7.9</v>
      </c>
      <c r="T48" s="263">
        <f>IF(P2_IndicatorData!W51="No data","x",ROUND(IF(P2_IndicatorData!W51&gt;T$51,10,IF(P2_IndicatorData!W51&lt;T$50,0,10-(T$51-P2_IndicatorData!W51)/(T$51-T$50)*10)),1))</f>
        <v>9.1</v>
      </c>
      <c r="U48" s="263">
        <f>IF(P2_IndicatorData!X51="No data","x",ROUND(IF(P2_IndicatorData!X51&gt;U$51,0,IF(P2_IndicatorData!X51&lt;U$50,10,(U$51-P2_IndicatorData!X51)/(U$51-U$50)*10)),1))</f>
        <v>8.3000000000000007</v>
      </c>
      <c r="V48" s="263">
        <f>IF(P2_IndicatorData!Y51="No data","x",ROUND(IF(P2_IndicatorData!Y51&gt;V$51,10,IF(P2_IndicatorData!Y51&lt;V$50,0,10-(V$51-P2_IndicatorData!Y51)/(V$51-V$50)*10)),1))</f>
        <v>10</v>
      </c>
      <c r="W48" s="263">
        <f>IF(P2_IndicatorData!Z51="No data","x",ROUND(IF(P2_IndicatorData!Z51&gt;W$51,10,IF(P2_IndicatorData!Z51&lt;W$50,0,10-(W$51-P2_IndicatorData!Z51)/(W$51-W$50)*10)),1))</f>
        <v>10</v>
      </c>
      <c r="X48" s="263">
        <f>IF(P2_IndicatorData!AA51="No data","x",ROUND(IF(P2_IndicatorData!AA51&gt;X$51,10,IF(P2_IndicatorData!AA51&lt;X$50,0,10-(X$51-P2_IndicatorData!AA51)/(X$51-X$50)*10)),1))</f>
        <v>10</v>
      </c>
      <c r="Y48" s="263">
        <f>IF(P2_IndicatorData!AB51="No data","x",ROUND(IF(P2_IndicatorData!AB51&gt;Y$51,0,IF(P2_IndicatorData!AB51&lt;Y$50,10,(Y$51-P2_IndicatorData!AB51)/(Y$51-Y$50)*10)),1))</f>
        <v>10</v>
      </c>
      <c r="Z48" s="263">
        <f>IF(P2_IndicatorData!AC51="No data","x",ROUND(IF(P2_IndicatorData!AC51&gt;Z$51,0,IF(P2_IndicatorData!AC51&lt;Z$50,10,(Z$51-P2_IndicatorData!AC51)/(Z$51-Z$50)*10)),1))</f>
        <v>10</v>
      </c>
      <c r="AA48" s="263">
        <f>IF(P2_IndicatorData!AD51="No data","x",ROUND(IF(P2_IndicatorData!AD51&gt;AA$51,10,IF(P2_IndicatorData!AD51&lt;AA$50,0,10-(AA$51-P2_IndicatorData!AD51)/(AA$51-AA$50)*10)),1))</f>
        <v>9.5</v>
      </c>
      <c r="AB48" s="263">
        <f>IF(P2_IndicatorData!AE51="No data","x",ROUND(IF(P2_IndicatorData!AE51&gt;AB$51,0,IF(P2_IndicatorData!AE51&lt;AB$50,10,(AB$51-P2_IndicatorData!AE51)/(AB$51-AB$50)*10)),1))</f>
        <v>10</v>
      </c>
      <c r="AC48" s="263">
        <f>IF(P2_IndicatorData!AH51="No data","x",ROUND(IF(P2_IndicatorData!AH51&gt;AC$51,10,IF(P2_IndicatorData!AH51&lt;AC$50,0,10-(AC$51-P2_IndicatorData!AH51)/(AC$51-AC$50)*10)),1))</f>
        <v>2.7</v>
      </c>
      <c r="AD48" s="263">
        <f>IF(P2_IndicatorData!AI51="No data","x",ROUND(IF(P2_IndicatorData!AI51&gt;AD$51,0,IF(P2_IndicatorData!AI51&lt;AD$50,10,(AD$51-P2_IndicatorData!AI51)/(AD$51-AD$50)*10)),1))</f>
        <v>10</v>
      </c>
      <c r="AE48" s="264">
        <f t="shared" si="0"/>
        <v>10</v>
      </c>
      <c r="AF48" s="265">
        <f t="shared" si="1"/>
        <v>10</v>
      </c>
      <c r="AG48" s="265">
        <f t="shared" si="2"/>
        <v>7.5</v>
      </c>
      <c r="AH48" s="265">
        <f t="shared" si="3"/>
        <v>4.8</v>
      </c>
      <c r="AI48" s="266">
        <f t="shared" si="4"/>
        <v>7.4</v>
      </c>
      <c r="AJ48" s="265">
        <f t="shared" si="5"/>
        <v>10</v>
      </c>
      <c r="AK48" s="265">
        <f t="shared" si="6"/>
        <v>10</v>
      </c>
      <c r="AL48" s="265">
        <f t="shared" si="7"/>
        <v>6.3</v>
      </c>
      <c r="AM48" s="266">
        <f t="shared" si="8"/>
        <v>8.8000000000000007</v>
      </c>
      <c r="AN48" s="265">
        <f t="shared" si="9"/>
        <v>8.5</v>
      </c>
      <c r="AO48" s="265">
        <f t="shared" si="10"/>
        <v>10</v>
      </c>
      <c r="AP48" s="264">
        <f t="shared" si="11"/>
        <v>10</v>
      </c>
      <c r="AQ48" s="265">
        <f t="shared" si="12"/>
        <v>9.1999999999999993</v>
      </c>
      <c r="AR48" s="266">
        <f t="shared" si="13"/>
        <v>9.1999999999999993</v>
      </c>
      <c r="AS48" s="265">
        <f t="shared" si="14"/>
        <v>9.8000000000000007</v>
      </c>
      <c r="AT48" s="265">
        <f>IF(P2_IndicatorData!AG51="No data","x",ROUND(IF(P2_IndicatorData!AG51&gt;AT$51,10,IF(P2_IndicatorData!AG51&lt;AT$50,0,10-(AT$51-P2_IndicatorData!AG51)/(AT$51-AT$50)*10)),1))</f>
        <v>10</v>
      </c>
      <c r="AU48" s="265">
        <f>IF(P2_IndicatorData!AF51="No data",0.1,ROUND(IF(P2_IndicatorData!AF51&gt;AU$51,10,IF(P2_IndicatorData!AF51&lt;AU$50,0.1,10-(AU$51-P2_IndicatorData!AF51)/(AU$51-AU$50)*10)),1))</f>
        <v>10</v>
      </c>
      <c r="AV48" s="266">
        <f t="shared" si="15"/>
        <v>9.9</v>
      </c>
      <c r="AW48" s="266">
        <f t="shared" si="16"/>
        <v>6.4</v>
      </c>
      <c r="AX48" s="256">
        <f t="shared" si="17"/>
        <v>8.3000000000000007</v>
      </c>
    </row>
    <row r="49" spans="1:50">
      <c r="A49" s="182" t="s">
        <v>156</v>
      </c>
      <c r="B49" s="182" t="s">
        <v>157</v>
      </c>
      <c r="C49" s="263">
        <f>IF(P2_IndicatorData!C52="No data","x",ROUND(IF(P2_IndicatorData!C52&gt;C$51,10,IF(P2_IndicatorData!C52&lt;C$50,0,10-(C$51-P2_IndicatorData!C52)/(C$51-C$50)*10)),1))</f>
        <v>8.4</v>
      </c>
      <c r="D49" s="263">
        <f>IF(P2_IndicatorData!D52="No data","x",ROUND(IF(P2_IndicatorData!D52&gt;D$51,0,IF(P2_IndicatorData!D52&lt;D$50,10,(D$51-P2_IndicatorData!D52)/(D$51-D$50)*10)),1))</f>
        <v>10</v>
      </c>
      <c r="E49" s="263">
        <f>IF(P2_IndicatorData!E52="No data","x",ROUND(IF(P2_IndicatorData!E52&gt;E$51,0,IF(P2_IndicatorData!E52&lt;E$50,10,(E$51-P2_IndicatorData!E52)/(E$51-E$50)*10)),1))</f>
        <v>10</v>
      </c>
      <c r="F49" s="263">
        <f>IF(P2_IndicatorData!F52="No data","x",ROUND(IF(P2_IndicatorData!F52&gt;F$51,0,IF(P2_IndicatorData!F52&lt;F$50,10,(F$51-P2_IndicatorData!F52)/(F$51-F$50)*10)),1))</f>
        <v>10</v>
      </c>
      <c r="G49" s="263">
        <f>IF(P2_IndicatorData!G52="No data","x",ROUND(IF(P2_IndicatorData!G52&gt;G$51,0,IF(P2_IndicatorData!G52&lt;G$50,10,(G$51-P2_IndicatorData!G52)/(G$51-G$50)*10)),1))</f>
        <v>8.4</v>
      </c>
      <c r="H49" s="263">
        <f>IF(P2_IndicatorData!H52="No data","x",ROUND(IF(P2_IndicatorData!H52&gt;H$51,10,IF(P2_IndicatorData!H52&lt;H$50,0,10-(H$51-P2_IndicatorData!H52)/(H$51-H$50)*10)),1))</f>
        <v>10</v>
      </c>
      <c r="I49" s="263">
        <f>IF(P2_IndicatorData!I52="No data","x",ROUND(IF(P2_IndicatorData!I52&gt;I$51,10,IF(P2_IndicatorData!I52&lt;I$50,0,10-(I$51-P2_IndicatorData!I52)/(I$51-I$50)*10)),1))</f>
        <v>5.3</v>
      </c>
      <c r="J49" s="263">
        <f>IF(P2_IndicatorData!J52="No data","x",ROUND(IF(P2_IndicatorData!J52&gt;J$51,10,IF(P2_IndicatorData!J52&lt;J$50,0,10-(J$51-P2_IndicatorData!J52)/(J$51-J$50)*10)),1))</f>
        <v>2</v>
      </c>
      <c r="K49" s="263">
        <f>IF(P2_IndicatorData!K52="No data","x",ROUND(IF(P2_IndicatorData!K52&gt;K$51,0,IF(P2_IndicatorData!K52&lt;K$50,10,(K$51-P2_IndicatorData!K52)/(K$51-K$50)*10)),1))</f>
        <v>10</v>
      </c>
      <c r="L49" s="263">
        <f>IF(P2_IndicatorData!L52="No data","x",ROUND(IF(P2_IndicatorData!L52&gt;L$51,0,IF(P2_IndicatorData!L52&lt;L$50,10,(L$51-P2_IndicatorData!L52)/(L$51-L$50)*10)),1))</f>
        <v>2.2999999999999998</v>
      </c>
      <c r="M49" s="263">
        <f>IF(P2_IndicatorData!M52="No data","x",ROUND(IF(P2_IndicatorData!M52&gt;M$51,0,IF(P2_IndicatorData!M52&lt;M$50,10,(M$51-P2_IndicatorData!M52)/(M$51-M$50)*10)),1))</f>
        <v>6.8</v>
      </c>
      <c r="N49" s="263">
        <f>IF(P2_IndicatorData!O52="No data","x",ROUND(IF(P2_IndicatorData!O52&gt;N$51,10,IF(P2_IndicatorData!O52&lt;N$50,0,10-(N$51-P2_IndicatorData!O52)/(N$51-N$50)*10)),1))</f>
        <v>0</v>
      </c>
      <c r="O49" s="263">
        <f>IF(P2_IndicatorData!Q52="No data","x",ROUND(IF(P2_IndicatorData!Q52&gt;O$51,10,IF(P2_IndicatorData!Q52&lt;O$50,0,10-(O$51-P2_IndicatorData!Q52)/(O$51-O$50)*10)),1))</f>
        <v>4.3</v>
      </c>
      <c r="P49" s="263">
        <f>IF(P2_IndicatorData!S52="No data","x",ROUND(IF(P2_IndicatorData!S52&gt;P$51,10,IF(P2_IndicatorData!S52&lt;P$50,0,10-(P$51-P2_IndicatorData!S52)/(P$51-P$50)*10)),1))</f>
        <v>0.3</v>
      </c>
      <c r="Q49" s="263">
        <f>IF(P2_IndicatorData!T52="No data","x",ROUND(IF(P2_IndicatorData!T52&gt;Q$51,10,IF(P2_IndicatorData!T52&lt;Q$50,0,10-(Q$51-P2_IndicatorData!T52)/(Q$51-Q$50)*10)),1))</f>
        <v>5.6</v>
      </c>
      <c r="R49" s="263">
        <f>IF(P2_IndicatorData!U52="No data","x",ROUND(IF(P2_IndicatorData!U52&gt;R$51,10,IF(P2_IndicatorData!U52&lt;R$50,0,10-(R$51-P2_IndicatorData!U52)/(R$51-R$50)*10)),1))</f>
        <v>4.3</v>
      </c>
      <c r="S49" s="263">
        <f>IF(P2_IndicatorData!V52="No data","x",ROUND(IF(P2_IndicatorData!V52&gt;S$51,0,IF(P2_IndicatorData!V52&lt;S$50,10,(S$51-P2_IndicatorData!V52)/(S$51-S$50)*10)),1))</f>
        <v>10</v>
      </c>
      <c r="T49" s="263">
        <f>IF(P2_IndicatorData!W52="No data","x",ROUND(IF(P2_IndicatorData!W52&gt;T$51,10,IF(P2_IndicatorData!W52&lt;T$50,0,10-(T$51-P2_IndicatorData!W52)/(T$51-T$50)*10)),1))</f>
        <v>8.8000000000000007</v>
      </c>
      <c r="U49" s="263">
        <f>IF(P2_IndicatorData!X52="No data","x",ROUND(IF(P2_IndicatorData!X52&gt;U$51,0,IF(P2_IndicatorData!X52&lt;U$50,10,(U$51-P2_IndicatorData!X52)/(U$51-U$50)*10)),1))</f>
        <v>7</v>
      </c>
      <c r="V49" s="263">
        <f>IF(P2_IndicatorData!Y52="No data","x",ROUND(IF(P2_IndicatorData!Y52&gt;V$51,10,IF(P2_IndicatorData!Y52&lt;V$50,0,10-(V$51-P2_IndicatorData!Y52)/(V$51-V$50)*10)),1))</f>
        <v>3.4</v>
      </c>
      <c r="W49" s="263">
        <f>IF(P2_IndicatorData!Z52="No data","x",ROUND(IF(P2_IndicatorData!Z52&gt;W$51,10,IF(P2_IndicatorData!Z52&lt;W$50,0,10-(W$51-P2_IndicatorData!Z52)/(W$51-W$50)*10)),1))</f>
        <v>3.9</v>
      </c>
      <c r="X49" s="263">
        <f>IF(P2_IndicatorData!AA52="No data","x",ROUND(IF(P2_IndicatorData!AA52&gt;X$51,10,IF(P2_IndicatorData!AA52&lt;X$50,0,10-(X$51-P2_IndicatorData!AA52)/(X$51-X$50)*10)),1))</f>
        <v>9.1</v>
      </c>
      <c r="Y49" s="263">
        <f>IF(P2_IndicatorData!AB52="No data","x",ROUND(IF(P2_IndicatorData!AB52&gt;Y$51,0,IF(P2_IndicatorData!AB52&lt;Y$50,10,(Y$51-P2_IndicatorData!AB52)/(Y$51-Y$50)*10)),1))</f>
        <v>10</v>
      </c>
      <c r="Z49" s="263">
        <f>IF(P2_IndicatorData!AC52="No data","x",ROUND(IF(P2_IndicatorData!AC52&gt;Z$51,0,IF(P2_IndicatorData!AC52&lt;Z$50,10,(Z$51-P2_IndicatorData!AC52)/(Z$51-Z$50)*10)),1))</f>
        <v>10</v>
      </c>
      <c r="AA49" s="263">
        <f>IF(P2_IndicatorData!AD52="No data","x",ROUND(IF(P2_IndicatorData!AD52&gt;AA$51,10,IF(P2_IndicatorData!AD52&lt;AA$50,0,10-(AA$51-P2_IndicatorData!AD52)/(AA$51-AA$50)*10)),1))</f>
        <v>9</v>
      </c>
      <c r="AB49" s="263">
        <f>IF(P2_IndicatorData!AE52="No data","x",ROUND(IF(P2_IndicatorData!AE52&gt;AB$51,0,IF(P2_IndicatorData!AE52&lt;AB$50,10,(AB$51-P2_IndicatorData!AE52)/(AB$51-AB$50)*10)),1))</f>
        <v>10</v>
      </c>
      <c r="AC49" s="263">
        <f>IF(P2_IndicatorData!AH52="No data","x",ROUND(IF(P2_IndicatorData!AH52&gt;AC$51,10,IF(P2_IndicatorData!AH52&lt;AC$50,0,10-(AC$51-P2_IndicatorData!AH52)/(AC$51-AC$50)*10)),1))</f>
        <v>9.1</v>
      </c>
      <c r="AD49" s="263">
        <f>IF(P2_IndicatorData!AI52="No data","x",ROUND(IF(P2_IndicatorData!AI52&gt;AD$51,0,IF(P2_IndicatorData!AI52&lt;AD$50,10,(AD$51-P2_IndicatorData!AI52)/(AD$51-AD$50)*10)),1))</f>
        <v>6.2</v>
      </c>
      <c r="AE49" s="264">
        <f t="shared" si="0"/>
        <v>9.6</v>
      </c>
      <c r="AF49" s="265">
        <f t="shared" si="1"/>
        <v>9</v>
      </c>
      <c r="AG49" s="265">
        <f t="shared" si="2"/>
        <v>7.7</v>
      </c>
      <c r="AH49" s="265">
        <f t="shared" si="3"/>
        <v>6</v>
      </c>
      <c r="AI49" s="266">
        <f t="shared" si="4"/>
        <v>7.6</v>
      </c>
      <c r="AJ49" s="265">
        <f t="shared" si="5"/>
        <v>5</v>
      </c>
      <c r="AK49" s="265">
        <f t="shared" si="6"/>
        <v>4.5999999999999996</v>
      </c>
      <c r="AL49" s="265">
        <f t="shared" si="7"/>
        <v>1.5</v>
      </c>
      <c r="AM49" s="266">
        <f t="shared" si="8"/>
        <v>3.7</v>
      </c>
      <c r="AN49" s="265">
        <f t="shared" si="9"/>
        <v>9.4</v>
      </c>
      <c r="AO49" s="265">
        <f t="shared" si="10"/>
        <v>9.6999999999999993</v>
      </c>
      <c r="AP49" s="264">
        <f t="shared" si="11"/>
        <v>3.7</v>
      </c>
      <c r="AQ49" s="265">
        <f t="shared" si="12"/>
        <v>5.4</v>
      </c>
      <c r="AR49" s="266">
        <f t="shared" si="13"/>
        <v>8.1999999999999993</v>
      </c>
      <c r="AS49" s="265">
        <f t="shared" si="14"/>
        <v>9.5</v>
      </c>
      <c r="AT49" s="265">
        <f>IF(P2_IndicatorData!AG52="No data","x",ROUND(IF(P2_IndicatorData!AG52&gt;AT$51,10,IF(P2_IndicatorData!AG52&lt;AT$50,0,10-(AT$51-P2_IndicatorData!AG52)/(AT$51-AT$50)*10)),1))</f>
        <v>9.8000000000000007</v>
      </c>
      <c r="AU49" s="265">
        <f>IF(P2_IndicatorData!AF52="No data",0.1,ROUND(IF(P2_IndicatorData!AF52&gt;AU$51,10,IF(P2_IndicatorData!AF52&lt;AU$50,0.1,10-(AU$51-P2_IndicatorData!AF52)/(AU$51-AU$50)*10)),1))</f>
        <v>1.3</v>
      </c>
      <c r="AV49" s="266">
        <f t="shared" si="15"/>
        <v>6.9</v>
      </c>
      <c r="AW49" s="266">
        <f t="shared" si="16"/>
        <v>7.7</v>
      </c>
      <c r="AX49" s="256">
        <f t="shared" si="17"/>
        <v>6.8</v>
      </c>
    </row>
    <row r="50" spans="1:50" ht="15">
      <c r="A50" s="185"/>
      <c r="B50" s="186" t="s">
        <v>220</v>
      </c>
      <c r="C50" s="190">
        <v>0</v>
      </c>
      <c r="D50" s="190">
        <v>85</v>
      </c>
      <c r="E50" s="190">
        <v>75</v>
      </c>
      <c r="F50" s="190">
        <v>50</v>
      </c>
      <c r="G50" s="190">
        <v>80</v>
      </c>
      <c r="H50" s="190">
        <v>0</v>
      </c>
      <c r="I50" s="190">
        <v>0</v>
      </c>
      <c r="J50" s="190">
        <v>0</v>
      </c>
      <c r="K50" s="190">
        <v>65</v>
      </c>
      <c r="L50" s="394">
        <v>40</v>
      </c>
      <c r="M50" s="190">
        <v>30</v>
      </c>
      <c r="N50" s="191">
        <v>0.03</v>
      </c>
      <c r="O50" s="191">
        <v>0.03</v>
      </c>
      <c r="P50" s="191">
        <v>0.03</v>
      </c>
      <c r="Q50" s="190">
        <v>0</v>
      </c>
      <c r="R50" s="190">
        <v>0</v>
      </c>
      <c r="S50" s="190">
        <v>40</v>
      </c>
      <c r="T50" s="190">
        <v>0</v>
      </c>
      <c r="U50" s="190">
        <v>20</v>
      </c>
      <c r="V50" s="190">
        <v>30</v>
      </c>
      <c r="W50" s="190">
        <v>25</v>
      </c>
      <c r="X50" s="190">
        <v>0</v>
      </c>
      <c r="Y50" s="190">
        <v>20</v>
      </c>
      <c r="Z50" s="190">
        <v>5</v>
      </c>
      <c r="AA50" s="190">
        <v>0</v>
      </c>
      <c r="AB50" s="190">
        <v>20</v>
      </c>
      <c r="AC50" s="191">
        <v>0</v>
      </c>
      <c r="AD50" s="190">
        <v>60</v>
      </c>
      <c r="AT50" s="190">
        <v>0</v>
      </c>
      <c r="AU50" s="190">
        <v>0</v>
      </c>
    </row>
    <row r="51" spans="1:50" ht="15">
      <c r="A51" s="185"/>
      <c r="B51" s="186" t="s">
        <v>221</v>
      </c>
      <c r="C51" s="190">
        <v>55</v>
      </c>
      <c r="D51" s="190">
        <v>100</v>
      </c>
      <c r="E51" s="190">
        <v>100</v>
      </c>
      <c r="F51" s="190">
        <v>100</v>
      </c>
      <c r="G51" s="190">
        <v>100</v>
      </c>
      <c r="H51" s="190">
        <v>25</v>
      </c>
      <c r="I51" s="190">
        <v>15</v>
      </c>
      <c r="J51" s="190">
        <v>160</v>
      </c>
      <c r="K51" s="190">
        <v>100</v>
      </c>
      <c r="L51" s="394">
        <v>100</v>
      </c>
      <c r="M51" s="190">
        <v>100</v>
      </c>
      <c r="N51" s="191">
        <v>0.1</v>
      </c>
      <c r="O51" s="191">
        <v>0.1</v>
      </c>
      <c r="P51" s="191">
        <v>0.4</v>
      </c>
      <c r="Q51" s="190">
        <v>45</v>
      </c>
      <c r="R51" s="190">
        <v>50</v>
      </c>
      <c r="S51" s="190">
        <v>100</v>
      </c>
      <c r="T51" s="190">
        <v>35</v>
      </c>
      <c r="U51" s="190">
        <v>100</v>
      </c>
      <c r="V51" s="190">
        <v>50</v>
      </c>
      <c r="W51" s="190">
        <v>45</v>
      </c>
      <c r="X51" s="190">
        <v>40</v>
      </c>
      <c r="Y51" s="190">
        <v>100</v>
      </c>
      <c r="Z51" s="190">
        <v>80</v>
      </c>
      <c r="AA51" s="190">
        <v>65</v>
      </c>
      <c r="AB51" s="190">
        <v>100</v>
      </c>
      <c r="AC51" s="191">
        <v>40</v>
      </c>
      <c r="AD51" s="190">
        <v>100</v>
      </c>
      <c r="AT51" s="190">
        <v>60</v>
      </c>
      <c r="AU51" s="190">
        <v>40</v>
      </c>
    </row>
  </sheetData>
  <sheetProtection sheet="1" objects="1" scenarios="1"/>
  <conditionalFormatting sqref="AX3:AX49">
    <cfRule type="cellIs" dxfId="5" priority="1" operator="equal">
      <formula>"x"</formula>
    </cfRule>
    <cfRule type="cellIs" dxfId="4" priority="2" operator="greaterThanOrEqual">
      <formula>7.7</formula>
    </cfRule>
    <cfRule type="cellIs" dxfId="3" priority="3" operator="between">
      <formula>6</formula>
      <formula>7.6</formula>
    </cfRule>
    <cfRule type="cellIs" dxfId="2" priority="4" operator="between">
      <formula>4.9</formula>
      <formula>5.9</formula>
    </cfRule>
    <cfRule type="cellIs" dxfId="1" priority="5" operator="between">
      <formula>3.7</formula>
      <formula>4.8</formula>
    </cfRule>
    <cfRule type="cellIs" dxfId="0" priority="6" operator="between">
      <formula>0</formula>
      <formula>3.6</formula>
    </cfRule>
  </conditionalFormatting>
  <pageMargins left="0.7" right="0.7" top="0.75" bottom="0.75" header="0.3" footer="0.3"/>
  <pageSetup orientation="portrait" r:id="rId1"/>
  <ignoredErrors>
    <ignoredError sqref="AO3:AO49"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BG52"/>
  <sheetViews>
    <sheetView zoomScaleNormal="100" workbookViewId="0">
      <pane xSplit="2" ySplit="5" topLeftCell="C6" activePane="bottomRight" state="frozen"/>
      <selection pane="bottomRight" activeCell="C14" sqref="C14"/>
      <selection pane="bottomLeft" activeCell="A6" sqref="A6"/>
      <selection pane="topRight" activeCell="C1" sqref="C1"/>
    </sheetView>
  </sheetViews>
  <sheetFormatPr defaultColWidth="7.625" defaultRowHeight="15" customHeight="1"/>
  <cols>
    <col min="1" max="2" width="14.875" style="162" customWidth="1"/>
    <col min="3" max="3" width="12.625" style="142" customWidth="1"/>
    <col min="4" max="4" width="15.375" style="142" customWidth="1"/>
    <col min="5" max="5" width="11.625" style="142" customWidth="1"/>
    <col min="6" max="6" width="11" style="142" customWidth="1"/>
    <col min="7" max="7" width="11.625" style="142" customWidth="1"/>
    <col min="8" max="8" width="11.125" style="142" customWidth="1"/>
    <col min="9" max="9" width="9.625" style="142" customWidth="1"/>
    <col min="10" max="10" width="9.5" style="142" customWidth="1"/>
    <col min="11" max="11" width="13.625" style="142" customWidth="1"/>
    <col min="12" max="13" width="10" style="142" customWidth="1"/>
    <col min="14" max="14" width="11.625" style="142" customWidth="1"/>
    <col min="15" max="15" width="11.625" style="318" customWidth="1"/>
    <col min="16" max="16" width="11.625" style="319" customWidth="1"/>
    <col min="17" max="19" width="11.625" style="142" customWidth="1"/>
    <col min="20" max="20" width="12.125" style="142" customWidth="1"/>
    <col min="21" max="21" width="12" style="142" customWidth="1"/>
    <col min="22" max="23" width="14.125" style="142" customWidth="1"/>
    <col min="24" max="26" width="12.5" style="142" customWidth="1"/>
    <col min="27" max="27" width="12.625" style="196" customWidth="1"/>
    <col min="28" max="28" width="16.375" style="142" customWidth="1"/>
    <col min="29" max="29" width="15.375" style="312" customWidth="1"/>
    <col min="30" max="30" width="10.625" style="142" customWidth="1"/>
    <col min="31" max="31" width="9.5" style="142" customWidth="1"/>
    <col min="32" max="32" width="10.375" style="342" customWidth="1"/>
    <col min="33" max="33" width="12.5" style="142" customWidth="1"/>
    <col min="34" max="35" width="18.625" style="142" customWidth="1"/>
    <col min="36" max="36" width="13.875" style="142" customWidth="1"/>
    <col min="37" max="37" width="15.125" style="142" customWidth="1"/>
    <col min="38" max="39" width="7.625" style="142"/>
    <col min="40" max="40" width="10.625" style="142" customWidth="1"/>
    <col min="41" max="41" width="13.625" style="342" customWidth="1"/>
    <col min="42" max="16384" width="7.625" style="142"/>
  </cols>
  <sheetData>
    <row r="1" spans="1:59" s="152" customFormat="1" ht="33" customHeight="1">
      <c r="A1" s="489" t="s">
        <v>159</v>
      </c>
      <c r="B1" s="489"/>
      <c r="C1" s="465" t="s">
        <v>46</v>
      </c>
      <c r="D1" s="465"/>
      <c r="E1" s="465"/>
      <c r="F1" s="465"/>
      <c r="G1" s="465"/>
      <c r="H1" s="465" t="s">
        <v>256</v>
      </c>
      <c r="I1" s="465"/>
      <c r="J1" s="465" t="s">
        <v>48</v>
      </c>
      <c r="K1" s="466"/>
      <c r="L1" s="468" t="s">
        <v>50</v>
      </c>
      <c r="M1" s="469"/>
      <c r="N1" s="469"/>
      <c r="O1" s="469"/>
      <c r="P1" s="469"/>
      <c r="Q1" s="469"/>
      <c r="R1" s="469"/>
      <c r="S1" s="469"/>
      <c r="T1" s="469"/>
      <c r="U1" s="469"/>
      <c r="V1" s="472" t="s">
        <v>257</v>
      </c>
      <c r="W1" s="472"/>
      <c r="X1" s="472"/>
      <c r="Y1" s="472"/>
      <c r="Z1" s="472"/>
      <c r="AA1" s="472"/>
      <c r="AB1" s="472"/>
      <c r="AC1" s="473"/>
      <c r="AD1" s="467" t="s">
        <v>258</v>
      </c>
      <c r="AE1" s="467"/>
      <c r="AF1" s="467"/>
      <c r="AG1" s="467"/>
      <c r="AH1" s="470" t="s">
        <v>259</v>
      </c>
      <c r="AI1" s="471"/>
      <c r="AJ1" s="463" t="s">
        <v>260</v>
      </c>
      <c r="AK1" s="464"/>
      <c r="AM1" s="142"/>
      <c r="AN1" s="415"/>
      <c r="AO1" s="416"/>
      <c r="AP1" s="142"/>
      <c r="AQ1" s="142"/>
      <c r="AR1" s="142"/>
      <c r="AS1" s="142"/>
      <c r="AT1" s="142"/>
      <c r="AU1" s="142"/>
      <c r="AV1" s="142"/>
      <c r="AW1" s="142"/>
      <c r="AX1" s="142"/>
      <c r="AY1" s="142"/>
      <c r="AZ1" s="142"/>
      <c r="BA1" s="142"/>
      <c r="BB1" s="142"/>
      <c r="BC1" s="142"/>
      <c r="BD1" s="142"/>
      <c r="BE1" s="142"/>
      <c r="BF1" s="142"/>
      <c r="BG1" s="142"/>
    </row>
    <row r="2" spans="1:59" s="152" customFormat="1" ht="30" hidden="1" customHeight="1">
      <c r="A2" s="489" t="s">
        <v>261</v>
      </c>
      <c r="B2" s="489"/>
      <c r="C2" s="495" t="s">
        <v>46</v>
      </c>
      <c r="D2" s="495"/>
      <c r="E2" s="495"/>
      <c r="F2" s="495"/>
      <c r="G2" s="495"/>
      <c r="H2" s="495" t="s">
        <v>256</v>
      </c>
      <c r="I2" s="495"/>
      <c r="J2" s="495" t="s">
        <v>262</v>
      </c>
      <c r="K2" s="495"/>
      <c r="L2" s="336"/>
      <c r="M2" s="336"/>
      <c r="N2" s="336"/>
      <c r="O2" s="336"/>
      <c r="P2" s="336"/>
      <c r="Q2" s="336"/>
      <c r="R2" s="336"/>
      <c r="S2" s="336"/>
      <c r="T2" s="336"/>
      <c r="U2" s="337"/>
      <c r="V2" s="479" t="s">
        <v>263</v>
      </c>
      <c r="W2" s="480"/>
      <c r="X2" s="483" t="s">
        <v>264</v>
      </c>
      <c r="Y2" s="484"/>
      <c r="Z2" s="485"/>
      <c r="AA2" s="476" t="s">
        <v>265</v>
      </c>
      <c r="AB2" s="476"/>
      <c r="AC2" s="476"/>
      <c r="AD2" s="349"/>
      <c r="AE2" s="349"/>
      <c r="AF2" s="396"/>
      <c r="AG2" s="338"/>
      <c r="AH2" s="315" t="s">
        <v>259</v>
      </c>
      <c r="AI2" s="316"/>
      <c r="AJ2" s="417"/>
      <c r="AK2" s="419"/>
      <c r="AM2" s="142"/>
      <c r="AN2" s="136" t="s">
        <v>266</v>
      </c>
      <c r="AO2" s="418"/>
      <c r="AP2" s="142"/>
      <c r="AQ2" s="142"/>
      <c r="AR2" s="142"/>
      <c r="AS2" s="142"/>
      <c r="AT2" s="142"/>
      <c r="AU2" s="142"/>
      <c r="AV2" s="142"/>
      <c r="AW2" s="142"/>
      <c r="AX2" s="142"/>
      <c r="AY2" s="142"/>
      <c r="AZ2" s="142"/>
      <c r="BA2" s="142"/>
      <c r="BB2" s="142"/>
      <c r="BC2" s="142"/>
      <c r="BD2" s="142"/>
      <c r="BE2" s="142"/>
      <c r="BF2" s="142"/>
      <c r="BG2" s="142"/>
    </row>
    <row r="3" spans="1:59" s="152" customFormat="1" ht="41.25" customHeight="1">
      <c r="A3" s="489" t="s">
        <v>267</v>
      </c>
      <c r="B3" s="489"/>
      <c r="C3" s="153" t="s">
        <v>268</v>
      </c>
      <c r="D3" s="474" t="s">
        <v>250</v>
      </c>
      <c r="E3" s="474"/>
      <c r="F3" s="474"/>
      <c r="G3" s="474"/>
      <c r="H3" s="137" t="s">
        <v>269</v>
      </c>
      <c r="I3" s="137" t="s">
        <v>270</v>
      </c>
      <c r="J3" s="137" t="s">
        <v>271</v>
      </c>
      <c r="K3" s="137" t="s">
        <v>272</v>
      </c>
      <c r="L3" s="493" t="s">
        <v>273</v>
      </c>
      <c r="M3" s="494"/>
      <c r="N3" s="475" t="s">
        <v>274</v>
      </c>
      <c r="O3" s="490"/>
      <c r="P3" s="491"/>
      <c r="Q3" s="491"/>
      <c r="R3" s="491"/>
      <c r="S3" s="492"/>
      <c r="T3" s="474" t="s">
        <v>251</v>
      </c>
      <c r="U3" s="474"/>
      <c r="V3" s="481"/>
      <c r="W3" s="482"/>
      <c r="X3" s="486"/>
      <c r="Y3" s="487"/>
      <c r="Z3" s="488"/>
      <c r="AA3" s="477"/>
      <c r="AB3" s="477"/>
      <c r="AC3" s="478"/>
      <c r="AD3" s="474" t="s">
        <v>55</v>
      </c>
      <c r="AE3" s="475"/>
      <c r="AF3" s="387" t="s">
        <v>275</v>
      </c>
      <c r="AG3" s="386" t="s">
        <v>56</v>
      </c>
      <c r="AH3" s="474"/>
      <c r="AI3" s="474"/>
      <c r="AJ3" s="420"/>
      <c r="AK3" s="421"/>
      <c r="AM3" s="397" t="s">
        <v>276</v>
      </c>
      <c r="AN3" s="137"/>
      <c r="AO3" s="420"/>
      <c r="AP3" s="142"/>
      <c r="AQ3" s="142"/>
      <c r="AR3" s="142"/>
      <c r="AS3" s="142"/>
      <c r="AT3" s="142"/>
      <c r="AU3" s="142"/>
      <c r="AV3" s="142"/>
      <c r="AW3" s="142"/>
      <c r="AX3" s="142"/>
      <c r="AY3" s="142"/>
      <c r="AZ3" s="142"/>
      <c r="BA3" s="142"/>
      <c r="BB3" s="142"/>
      <c r="BC3" s="142"/>
      <c r="BD3" s="142"/>
      <c r="BE3" s="142"/>
      <c r="BF3" s="142"/>
      <c r="BG3" s="142"/>
    </row>
    <row r="4" spans="1:59" s="154" customFormat="1" ht="75.75" customHeight="1">
      <c r="A4" s="339" t="s">
        <v>277</v>
      </c>
      <c r="B4" s="340"/>
      <c r="C4" s="138" t="s">
        <v>222</v>
      </c>
      <c r="D4" s="139" t="s">
        <v>223</v>
      </c>
      <c r="E4" s="139" t="s">
        <v>224</v>
      </c>
      <c r="F4" s="138" t="s">
        <v>225</v>
      </c>
      <c r="G4" s="138" t="s">
        <v>226</v>
      </c>
      <c r="H4" s="139" t="s">
        <v>227</v>
      </c>
      <c r="I4" s="139" t="s">
        <v>278</v>
      </c>
      <c r="J4" s="139" t="s">
        <v>229</v>
      </c>
      <c r="K4" s="139" t="s">
        <v>230</v>
      </c>
      <c r="L4" s="192" t="s">
        <v>231</v>
      </c>
      <c r="M4" s="192" t="s">
        <v>232</v>
      </c>
      <c r="N4" s="242" t="s">
        <v>279</v>
      </c>
      <c r="O4" s="242" t="s">
        <v>233</v>
      </c>
      <c r="P4" s="242" t="s">
        <v>280</v>
      </c>
      <c r="Q4" s="242" t="s">
        <v>234</v>
      </c>
      <c r="R4" s="242" t="s">
        <v>281</v>
      </c>
      <c r="S4" s="343" t="s">
        <v>235</v>
      </c>
      <c r="T4" s="149" t="s">
        <v>236</v>
      </c>
      <c r="U4" s="149" t="s">
        <v>237</v>
      </c>
      <c r="V4" s="151" t="s">
        <v>282</v>
      </c>
      <c r="W4" s="151" t="s">
        <v>283</v>
      </c>
      <c r="X4" s="151" t="s">
        <v>240</v>
      </c>
      <c r="Y4" s="151" t="s">
        <v>241</v>
      </c>
      <c r="Z4" s="151" t="s">
        <v>242</v>
      </c>
      <c r="AA4" s="311" t="s">
        <v>243</v>
      </c>
      <c r="AB4" s="311" t="s">
        <v>284</v>
      </c>
      <c r="AC4" s="311" t="s">
        <v>285</v>
      </c>
      <c r="AD4" s="350" t="s">
        <v>246</v>
      </c>
      <c r="AE4" s="351" t="s">
        <v>247</v>
      </c>
      <c r="AF4" s="398" t="s">
        <v>286</v>
      </c>
      <c r="AG4" s="347" t="s">
        <v>287</v>
      </c>
      <c r="AH4" s="352" t="s">
        <v>248</v>
      </c>
      <c r="AI4" s="352" t="s">
        <v>249</v>
      </c>
      <c r="AJ4" s="139" t="s">
        <v>288</v>
      </c>
      <c r="AK4" s="139" t="s">
        <v>169</v>
      </c>
      <c r="AM4" s="243" t="s">
        <v>289</v>
      </c>
      <c r="AN4" s="148" t="s">
        <v>290</v>
      </c>
      <c r="AO4" s="399" t="s">
        <v>291</v>
      </c>
      <c r="AP4" s="142"/>
      <c r="AQ4" s="142"/>
      <c r="AR4" s="142"/>
      <c r="AS4" s="142"/>
      <c r="AT4" s="142"/>
      <c r="AU4" s="142"/>
      <c r="AV4" s="142"/>
      <c r="AW4" s="142"/>
      <c r="AX4" s="142"/>
      <c r="AY4" s="142"/>
      <c r="AZ4" s="142"/>
      <c r="BA4" s="142"/>
      <c r="BB4" s="142"/>
      <c r="BC4" s="142"/>
      <c r="BD4" s="142"/>
      <c r="BE4" s="142"/>
      <c r="BF4" s="142"/>
      <c r="BG4" s="142"/>
    </row>
    <row r="5" spans="1:59" s="155" customFormat="1" ht="18.75" customHeight="1">
      <c r="A5" s="339" t="s">
        <v>292</v>
      </c>
      <c r="B5" s="340"/>
      <c r="C5" s="145">
        <v>2022</v>
      </c>
      <c r="D5" s="310">
        <v>2022</v>
      </c>
      <c r="E5" s="310">
        <v>2022</v>
      </c>
      <c r="F5" s="145">
        <v>2022</v>
      </c>
      <c r="G5" s="145">
        <v>2022</v>
      </c>
      <c r="H5" s="145">
        <v>2022</v>
      </c>
      <c r="I5" s="145">
        <v>2022</v>
      </c>
      <c r="J5" s="145">
        <v>2022</v>
      </c>
      <c r="K5" s="145">
        <v>2021</v>
      </c>
      <c r="L5" s="193">
        <v>2020</v>
      </c>
      <c r="M5" s="193">
        <v>2020</v>
      </c>
      <c r="N5" s="194">
        <v>2020</v>
      </c>
      <c r="O5" s="194">
        <v>2020</v>
      </c>
      <c r="P5" s="194">
        <v>2022</v>
      </c>
      <c r="Q5" s="194">
        <v>2022</v>
      </c>
      <c r="R5" s="194">
        <v>2022</v>
      </c>
      <c r="S5" s="194">
        <v>2022</v>
      </c>
      <c r="T5" s="143">
        <v>2019</v>
      </c>
      <c r="U5" s="143">
        <v>2019</v>
      </c>
      <c r="V5" s="144">
        <v>2022</v>
      </c>
      <c r="W5" s="144">
        <v>2020</v>
      </c>
      <c r="X5" s="144">
        <v>2019</v>
      </c>
      <c r="Y5" s="144">
        <v>2019</v>
      </c>
      <c r="Z5" s="144">
        <v>2019</v>
      </c>
      <c r="AA5" s="195">
        <v>2022</v>
      </c>
      <c r="AB5" s="195">
        <v>2022</v>
      </c>
      <c r="AC5" s="195">
        <v>2016</v>
      </c>
      <c r="AD5" s="144">
        <v>2020</v>
      </c>
      <c r="AE5" s="313">
        <v>2019</v>
      </c>
      <c r="AF5" s="400">
        <v>2023</v>
      </c>
      <c r="AG5" s="348">
        <v>2021</v>
      </c>
      <c r="AH5" s="320">
        <v>2022</v>
      </c>
      <c r="AI5" s="320">
        <v>2022</v>
      </c>
      <c r="AJ5" s="144">
        <v>2019</v>
      </c>
      <c r="AK5" s="143">
        <v>2019</v>
      </c>
      <c r="AM5" s="144">
        <v>2019</v>
      </c>
      <c r="AN5" s="145" t="s">
        <v>293</v>
      </c>
      <c r="AO5" s="401" t="s">
        <v>293</v>
      </c>
      <c r="AP5" s="142"/>
      <c r="AQ5" s="142"/>
      <c r="AR5" s="142"/>
      <c r="AS5" s="142"/>
      <c r="AT5" s="142"/>
      <c r="AU5" s="142"/>
      <c r="AV5" s="142"/>
      <c r="AW5" s="142"/>
      <c r="AX5" s="142"/>
      <c r="AY5" s="142"/>
      <c r="AZ5" s="142"/>
      <c r="BA5" s="142"/>
      <c r="BB5" s="142"/>
      <c r="BC5" s="142"/>
      <c r="BD5" s="142"/>
      <c r="BE5" s="142"/>
      <c r="BF5" s="142"/>
      <c r="BG5" s="142"/>
    </row>
    <row r="6" spans="1:59" ht="12">
      <c r="A6" s="156" t="s">
        <v>64</v>
      </c>
      <c r="B6" s="157" t="s">
        <v>65</v>
      </c>
      <c r="C6" s="158">
        <v>55</v>
      </c>
      <c r="D6" s="159">
        <v>96.2</v>
      </c>
      <c r="E6" s="159">
        <v>82.8</v>
      </c>
      <c r="F6" s="159">
        <v>55.7</v>
      </c>
      <c r="G6" s="160">
        <v>95.1</v>
      </c>
      <c r="H6" s="161">
        <v>21.2</v>
      </c>
      <c r="I6" s="329">
        <v>1.9</v>
      </c>
      <c r="J6" s="159">
        <v>47.4</v>
      </c>
      <c r="K6" s="159">
        <v>83</v>
      </c>
      <c r="L6" s="402">
        <v>78.3</v>
      </c>
      <c r="M6" s="403">
        <v>52.2</v>
      </c>
      <c r="N6" s="238">
        <v>0.96</v>
      </c>
      <c r="O6" s="317">
        <f t="shared" ref="O6:O52" si="0">IF(N6=1,0,IF(N6&lt;1, 1-N6, N6-1))</f>
        <v>4.0000000000000036E-2</v>
      </c>
      <c r="P6" s="331">
        <v>0.99</v>
      </c>
      <c r="Q6" s="239">
        <f t="shared" ref="Q6:Q52" si="1">IF(P6=1,0,IF(P6&lt;1, 1-P6, P6-1))</f>
        <v>1.0000000000000009E-2</v>
      </c>
      <c r="R6" s="332">
        <v>1.04</v>
      </c>
      <c r="S6" s="239">
        <f t="shared" ref="S6:S52" si="2">IF(R6=1,0,IF(R6&lt;1, 1-R6, R6-1))</f>
        <v>4.0000000000000036E-2</v>
      </c>
      <c r="T6" s="159">
        <v>20.5</v>
      </c>
      <c r="U6" s="161">
        <v>18.899999999999999</v>
      </c>
      <c r="V6" s="329">
        <v>38.700000000000003</v>
      </c>
      <c r="W6" s="146">
        <v>38.200000000000003</v>
      </c>
      <c r="X6" s="146">
        <v>37</v>
      </c>
      <c r="Y6" s="146">
        <v>30</v>
      </c>
      <c r="Z6" s="146">
        <v>24.2</v>
      </c>
      <c r="AA6" s="329">
        <v>33.6</v>
      </c>
      <c r="AB6" s="334">
        <v>45.9</v>
      </c>
      <c r="AC6" s="314">
        <v>7</v>
      </c>
      <c r="AD6" s="146">
        <v>44.04</v>
      </c>
      <c r="AE6" s="146">
        <v>28.7</v>
      </c>
      <c r="AF6" s="404">
        <v>30</v>
      </c>
      <c r="AG6" s="341">
        <v>41</v>
      </c>
      <c r="AH6" s="147">
        <v>20.3</v>
      </c>
      <c r="AI6" s="147">
        <v>60.3</v>
      </c>
      <c r="AJ6" s="405">
        <v>349005</v>
      </c>
      <c r="AK6" s="326">
        <v>666763</v>
      </c>
      <c r="AM6" s="146">
        <v>65.900000000000006</v>
      </c>
      <c r="AN6" s="388">
        <f t="shared" ref="AN6:AN52" si="3">(AO6*1000000)/AK6</f>
        <v>7725.0087362376134</v>
      </c>
      <c r="AO6" s="406">
        <v>5150.75</v>
      </c>
    </row>
    <row r="7" spans="1:59" ht="12">
      <c r="A7" s="156" t="s">
        <v>66</v>
      </c>
      <c r="B7" s="157" t="s">
        <v>67</v>
      </c>
      <c r="C7" s="158">
        <v>28</v>
      </c>
      <c r="D7" s="159">
        <v>89.8</v>
      </c>
      <c r="E7" s="159">
        <v>91.2</v>
      </c>
      <c r="F7" s="159">
        <v>63.2</v>
      </c>
      <c r="G7" s="160">
        <v>95.4</v>
      </c>
      <c r="H7" s="161">
        <v>22.1</v>
      </c>
      <c r="I7" s="330">
        <v>14.3</v>
      </c>
      <c r="J7" s="159">
        <v>101.1</v>
      </c>
      <c r="K7" s="159">
        <v>88.2</v>
      </c>
      <c r="L7" s="402">
        <v>85.8</v>
      </c>
      <c r="M7" s="403">
        <v>78.400000000000006</v>
      </c>
      <c r="N7" s="238">
        <v>0.97</v>
      </c>
      <c r="O7" s="317">
        <f t="shared" si="0"/>
        <v>3.0000000000000027E-2</v>
      </c>
      <c r="P7" s="331">
        <v>1</v>
      </c>
      <c r="Q7" s="239">
        <f t="shared" si="1"/>
        <v>0</v>
      </c>
      <c r="R7" s="333">
        <v>1.19</v>
      </c>
      <c r="S7" s="239">
        <f t="shared" si="2"/>
        <v>0.18999999999999995</v>
      </c>
      <c r="T7" s="159">
        <v>1.1000000000000001</v>
      </c>
      <c r="U7" s="161">
        <v>3.6</v>
      </c>
      <c r="V7" s="330">
        <v>73.5</v>
      </c>
      <c r="W7" s="146">
        <v>8.9</v>
      </c>
      <c r="X7" s="146">
        <v>15.6</v>
      </c>
      <c r="Y7" s="146">
        <v>29.2</v>
      </c>
      <c r="Z7" s="146">
        <v>24.3</v>
      </c>
      <c r="AA7" s="330">
        <v>0.5</v>
      </c>
      <c r="AB7" s="335">
        <v>76.599999999999994</v>
      </c>
      <c r="AC7" s="314">
        <v>8</v>
      </c>
      <c r="AD7" s="146">
        <v>54.36</v>
      </c>
      <c r="AE7" s="146">
        <v>22.1</v>
      </c>
      <c r="AF7" s="404" t="s">
        <v>294</v>
      </c>
      <c r="AG7" s="146">
        <v>40</v>
      </c>
      <c r="AH7" s="330">
        <v>9</v>
      </c>
      <c r="AI7" s="330">
        <v>75.900000000000006</v>
      </c>
      <c r="AJ7" s="405">
        <v>436193</v>
      </c>
      <c r="AK7" s="326">
        <v>875689</v>
      </c>
      <c r="AM7" s="146">
        <v>35.700000000000003</v>
      </c>
      <c r="AN7" s="388">
        <f t="shared" si="3"/>
        <v>5890.915610450742</v>
      </c>
      <c r="AO7" s="406">
        <v>5158.6099999999997</v>
      </c>
    </row>
    <row r="8" spans="1:59" ht="15" customHeight="1">
      <c r="A8" s="156" t="s">
        <v>68</v>
      </c>
      <c r="B8" s="157" t="s">
        <v>69</v>
      </c>
      <c r="C8" s="158">
        <v>55</v>
      </c>
      <c r="D8" s="159">
        <v>97.3</v>
      </c>
      <c r="E8" s="159">
        <v>89.3</v>
      </c>
      <c r="F8" s="159">
        <v>47.6</v>
      </c>
      <c r="G8" s="160">
        <v>100</v>
      </c>
      <c r="H8" s="161">
        <v>19</v>
      </c>
      <c r="I8" s="330">
        <v>5</v>
      </c>
      <c r="J8" s="159">
        <v>72.8</v>
      </c>
      <c r="K8" s="159">
        <v>87.2</v>
      </c>
      <c r="L8" s="402">
        <v>86.7</v>
      </c>
      <c r="M8" s="403">
        <v>62.2</v>
      </c>
      <c r="N8" s="238">
        <v>0.98</v>
      </c>
      <c r="O8" s="317">
        <f t="shared" si="0"/>
        <v>2.0000000000000018E-2</v>
      </c>
      <c r="P8" s="331">
        <v>1.04</v>
      </c>
      <c r="Q8" s="239">
        <f t="shared" si="1"/>
        <v>4.0000000000000036E-2</v>
      </c>
      <c r="R8" s="333">
        <v>0.63</v>
      </c>
      <c r="S8" s="239">
        <f t="shared" si="2"/>
        <v>0.37</v>
      </c>
      <c r="T8" s="159">
        <v>2.8</v>
      </c>
      <c r="U8" s="161">
        <v>5.0999999999999996</v>
      </c>
      <c r="V8" s="330">
        <v>70</v>
      </c>
      <c r="W8" s="146">
        <v>29.9</v>
      </c>
      <c r="X8" s="146">
        <v>56.9</v>
      </c>
      <c r="Y8" s="146">
        <v>38.299999999999997</v>
      </c>
      <c r="Z8" s="146">
        <v>33.1</v>
      </c>
      <c r="AA8" s="330">
        <v>1.3</v>
      </c>
      <c r="AB8" s="335">
        <v>40.200000000000003</v>
      </c>
      <c r="AC8" s="314">
        <v>21</v>
      </c>
      <c r="AD8" s="146">
        <v>39.409999999999997</v>
      </c>
      <c r="AE8" s="146">
        <v>21.8</v>
      </c>
      <c r="AF8" s="404" t="s">
        <v>294</v>
      </c>
      <c r="AG8" s="146">
        <v>37</v>
      </c>
      <c r="AH8" s="330">
        <v>18.600000000000001</v>
      </c>
      <c r="AI8" s="330">
        <v>64.5</v>
      </c>
      <c r="AJ8" s="405">
        <v>882499</v>
      </c>
      <c r="AK8" s="326">
        <v>1670570</v>
      </c>
      <c r="AM8" s="146">
        <v>80.900000000000006</v>
      </c>
      <c r="AN8" s="388">
        <f t="shared" si="3"/>
        <v>5148.6797919273058</v>
      </c>
      <c r="AO8" s="406">
        <v>8601.23</v>
      </c>
    </row>
    <row r="9" spans="1:59" ht="15" customHeight="1">
      <c r="A9" s="156" t="s">
        <v>70</v>
      </c>
      <c r="B9" s="157" t="s">
        <v>71</v>
      </c>
      <c r="C9" s="158">
        <v>53</v>
      </c>
      <c r="D9" s="159">
        <v>96.5</v>
      </c>
      <c r="E9" s="159">
        <v>73.400000000000006</v>
      </c>
      <c r="F9" s="159">
        <v>55.4</v>
      </c>
      <c r="G9" s="160">
        <v>92.5</v>
      </c>
      <c r="H9" s="161">
        <v>15</v>
      </c>
      <c r="I9" s="330">
        <v>4.9000000000000004</v>
      </c>
      <c r="J9" s="159">
        <v>91.4</v>
      </c>
      <c r="K9" s="159">
        <v>87.6</v>
      </c>
      <c r="L9" s="402">
        <v>81.2</v>
      </c>
      <c r="M9" s="403">
        <v>42.6</v>
      </c>
      <c r="N9" s="238">
        <v>1.03</v>
      </c>
      <c r="O9" s="317">
        <f t="shared" si="0"/>
        <v>3.0000000000000027E-2</v>
      </c>
      <c r="P9" s="331">
        <v>1</v>
      </c>
      <c r="Q9" s="239">
        <f t="shared" si="1"/>
        <v>0</v>
      </c>
      <c r="R9" s="333">
        <v>0.69</v>
      </c>
      <c r="S9" s="239">
        <f t="shared" si="2"/>
        <v>0.31000000000000005</v>
      </c>
      <c r="T9" s="159">
        <v>2.6</v>
      </c>
      <c r="U9" s="161">
        <v>6.1</v>
      </c>
      <c r="V9" s="330">
        <v>57.1</v>
      </c>
      <c r="W9" s="146">
        <v>11.2</v>
      </c>
      <c r="X9" s="146">
        <v>60.4</v>
      </c>
      <c r="Y9" s="146">
        <v>40.200000000000003</v>
      </c>
      <c r="Z9" s="146">
        <v>36.299999999999997</v>
      </c>
      <c r="AA9" s="330">
        <v>0.8</v>
      </c>
      <c r="AB9" s="335">
        <v>30.6</v>
      </c>
      <c r="AC9" s="314">
        <v>24</v>
      </c>
      <c r="AD9" s="146">
        <v>73.099999999999994</v>
      </c>
      <c r="AE9" s="146">
        <v>26.2</v>
      </c>
      <c r="AF9" s="404" t="s">
        <v>294</v>
      </c>
      <c r="AG9" s="146">
        <v>45</v>
      </c>
      <c r="AH9" s="330">
        <v>18.3</v>
      </c>
      <c r="AI9" s="330">
        <v>69.8</v>
      </c>
      <c r="AJ9" s="405">
        <v>455737</v>
      </c>
      <c r="AK9" s="405">
        <v>893681</v>
      </c>
      <c r="AM9" s="146">
        <v>81</v>
      </c>
      <c r="AN9" s="388">
        <f t="shared" si="3"/>
        <v>5469.2669979556467</v>
      </c>
      <c r="AO9" s="406">
        <v>4887.78</v>
      </c>
    </row>
    <row r="10" spans="1:59" ht="15" customHeight="1">
      <c r="A10" s="156" t="s">
        <v>72</v>
      </c>
      <c r="B10" s="157" t="s">
        <v>73</v>
      </c>
      <c r="C10" s="158">
        <v>33</v>
      </c>
      <c r="D10" s="159">
        <v>83.4</v>
      </c>
      <c r="E10" s="159">
        <v>74.3</v>
      </c>
      <c r="F10" s="159">
        <v>52.5</v>
      </c>
      <c r="G10" s="160">
        <v>85.6</v>
      </c>
      <c r="H10" s="161">
        <v>21.8</v>
      </c>
      <c r="I10" s="330">
        <v>8.5</v>
      </c>
      <c r="J10" s="159">
        <v>25.7</v>
      </c>
      <c r="K10" s="159">
        <v>97.5</v>
      </c>
      <c r="L10" s="402">
        <v>91.6</v>
      </c>
      <c r="M10" s="403">
        <v>61.7</v>
      </c>
      <c r="N10" s="238">
        <v>0.98</v>
      </c>
      <c r="O10" s="317">
        <f t="shared" si="0"/>
        <v>2.0000000000000018E-2</v>
      </c>
      <c r="P10" s="331">
        <v>1.02</v>
      </c>
      <c r="Q10" s="239">
        <f t="shared" si="1"/>
        <v>2.0000000000000018E-2</v>
      </c>
      <c r="R10" s="333">
        <v>1.1299999999999999</v>
      </c>
      <c r="S10" s="239">
        <f t="shared" si="2"/>
        <v>0.12999999999999989</v>
      </c>
      <c r="T10" s="159">
        <v>1.9</v>
      </c>
      <c r="U10" s="161">
        <v>4.0999999999999996</v>
      </c>
      <c r="V10" s="330">
        <v>64.2</v>
      </c>
      <c r="W10" s="146">
        <v>2.4</v>
      </c>
      <c r="X10" s="146">
        <v>64.599999999999994</v>
      </c>
      <c r="Y10" s="146">
        <v>26</v>
      </c>
      <c r="Z10" s="146">
        <v>22.3</v>
      </c>
      <c r="AA10" s="330">
        <v>4.7</v>
      </c>
      <c r="AB10" s="335">
        <v>28.8</v>
      </c>
      <c r="AC10" s="314">
        <v>10</v>
      </c>
      <c r="AD10" s="146">
        <v>46.66</v>
      </c>
      <c r="AE10" s="146">
        <v>28</v>
      </c>
      <c r="AF10" s="404" t="s">
        <v>294</v>
      </c>
      <c r="AG10" s="146">
        <v>40</v>
      </c>
      <c r="AH10" s="330">
        <v>12.1</v>
      </c>
      <c r="AI10" s="330">
        <v>75.3</v>
      </c>
      <c r="AJ10" s="405">
        <v>226835</v>
      </c>
      <c r="AK10" s="326">
        <v>45448</v>
      </c>
      <c r="AM10" s="146">
        <v>77.3</v>
      </c>
      <c r="AN10" s="388">
        <f t="shared" si="3"/>
        <v>77169.270374933985</v>
      </c>
      <c r="AO10" s="406">
        <v>3507.1889999999999</v>
      </c>
    </row>
    <row r="11" spans="1:59" ht="15" customHeight="1">
      <c r="A11" s="156" t="s">
        <v>74</v>
      </c>
      <c r="B11" s="157" t="s">
        <v>75</v>
      </c>
      <c r="C11" s="158">
        <v>44</v>
      </c>
      <c r="D11" s="159">
        <v>97.2</v>
      </c>
      <c r="E11" s="159">
        <v>88.9</v>
      </c>
      <c r="F11" s="159">
        <v>77.3</v>
      </c>
      <c r="G11" s="160">
        <v>97.2</v>
      </c>
      <c r="H11" s="161">
        <v>19.899999999999999</v>
      </c>
      <c r="I11" s="330">
        <v>11.8</v>
      </c>
      <c r="J11" s="159">
        <v>115.3</v>
      </c>
      <c r="K11" s="159">
        <v>96.3</v>
      </c>
      <c r="L11" s="402">
        <v>87.1</v>
      </c>
      <c r="M11" s="403">
        <v>75.900000000000006</v>
      </c>
      <c r="N11" s="238">
        <v>0.95</v>
      </c>
      <c r="O11" s="317">
        <f t="shared" si="0"/>
        <v>5.0000000000000044E-2</v>
      </c>
      <c r="P11" s="331">
        <v>0.95</v>
      </c>
      <c r="Q11" s="239">
        <f t="shared" si="1"/>
        <v>5.0000000000000044E-2</v>
      </c>
      <c r="R11" s="333">
        <v>1.1200000000000001</v>
      </c>
      <c r="S11" s="239">
        <f t="shared" si="2"/>
        <v>0.12000000000000011</v>
      </c>
      <c r="T11" s="159">
        <v>1.4</v>
      </c>
      <c r="U11" s="161">
        <v>4.8</v>
      </c>
      <c r="V11" s="330">
        <v>73</v>
      </c>
      <c r="W11" s="146">
        <v>19.8</v>
      </c>
      <c r="X11" s="146">
        <v>62.4</v>
      </c>
      <c r="Y11" s="146">
        <v>18.600000000000001</v>
      </c>
      <c r="Z11" s="146">
        <v>15.7</v>
      </c>
      <c r="AA11" s="330">
        <v>0.3</v>
      </c>
      <c r="AB11" s="335">
        <v>47.6</v>
      </c>
      <c r="AC11" s="314">
        <v>15</v>
      </c>
      <c r="AD11" s="146">
        <v>33.97</v>
      </c>
      <c r="AE11" s="146">
        <v>47.3</v>
      </c>
      <c r="AF11" s="404">
        <v>10</v>
      </c>
      <c r="AG11" s="146">
        <v>20</v>
      </c>
      <c r="AH11" s="330">
        <v>14.4</v>
      </c>
      <c r="AI11" s="330">
        <v>94.2</v>
      </c>
      <c r="AJ11" s="405">
        <v>230850</v>
      </c>
      <c r="AK11" s="405">
        <v>608599</v>
      </c>
      <c r="AM11" s="146">
        <v>83.8</v>
      </c>
      <c r="AN11" s="388">
        <f t="shared" si="3"/>
        <v>6936.8171817567891</v>
      </c>
      <c r="AO11" s="406">
        <v>4221.74</v>
      </c>
    </row>
    <row r="12" spans="1:59" ht="15" customHeight="1">
      <c r="A12" s="156" t="s">
        <v>76</v>
      </c>
      <c r="B12" s="157" t="s">
        <v>77</v>
      </c>
      <c r="C12" s="158">
        <v>44</v>
      </c>
      <c r="D12" s="159">
        <v>36.4</v>
      </c>
      <c r="E12" s="159">
        <v>35.200000000000003</v>
      </c>
      <c r="F12" s="159">
        <v>51.8</v>
      </c>
      <c r="G12" s="160">
        <v>53.4</v>
      </c>
      <c r="H12" s="161">
        <v>9</v>
      </c>
      <c r="I12" s="330">
        <v>9.1</v>
      </c>
      <c r="J12" s="159">
        <v>217</v>
      </c>
      <c r="K12" s="159">
        <v>68.099999999999994</v>
      </c>
      <c r="L12" s="402">
        <v>26.7</v>
      </c>
      <c r="M12" s="403">
        <v>9.9</v>
      </c>
      <c r="N12" s="238">
        <v>0.81</v>
      </c>
      <c r="O12" s="317">
        <f t="shared" si="0"/>
        <v>0.18999999999999995</v>
      </c>
      <c r="P12" s="331">
        <v>0.99</v>
      </c>
      <c r="Q12" s="239">
        <f t="shared" si="1"/>
        <v>1.0000000000000009E-2</v>
      </c>
      <c r="R12" s="333">
        <v>0.87</v>
      </c>
      <c r="S12" s="239">
        <f t="shared" si="2"/>
        <v>0.13</v>
      </c>
      <c r="T12" s="159">
        <v>68.5</v>
      </c>
      <c r="U12" s="161">
        <v>65.8</v>
      </c>
      <c r="V12" s="330">
        <v>70.8</v>
      </c>
      <c r="W12" s="146">
        <v>4.5</v>
      </c>
      <c r="X12" s="146">
        <v>42</v>
      </c>
      <c r="Y12" s="146">
        <v>51.2</v>
      </c>
      <c r="Z12" s="146">
        <v>43.6</v>
      </c>
      <c r="AA12" s="330">
        <v>17.5</v>
      </c>
      <c r="AB12" s="335">
        <v>36.5</v>
      </c>
      <c r="AC12" s="314">
        <v>6</v>
      </c>
      <c r="AD12" s="146">
        <v>67.59</v>
      </c>
      <c r="AE12" s="146">
        <v>19</v>
      </c>
      <c r="AF12" s="404">
        <v>40</v>
      </c>
      <c r="AG12" s="146">
        <v>58</v>
      </c>
      <c r="AH12" s="330">
        <v>14.8</v>
      </c>
      <c r="AI12" s="330">
        <v>65.2</v>
      </c>
      <c r="AJ12" s="405">
        <v>460362</v>
      </c>
      <c r="AK12" s="405">
        <v>841353</v>
      </c>
      <c r="AM12" s="146">
        <v>79.400000000000006</v>
      </c>
      <c r="AN12" s="388">
        <f t="shared" si="3"/>
        <v>8138.3200630413157</v>
      </c>
      <c r="AO12" s="406">
        <v>6847.2</v>
      </c>
    </row>
    <row r="13" spans="1:59" ht="15" customHeight="1">
      <c r="A13" s="156" t="s">
        <v>78</v>
      </c>
      <c r="B13" s="157" t="s">
        <v>79</v>
      </c>
      <c r="C13" s="158">
        <v>61</v>
      </c>
      <c r="D13" s="159">
        <v>86.2</v>
      </c>
      <c r="E13" s="159">
        <v>74.8</v>
      </c>
      <c r="F13" s="159">
        <v>39.200000000000003</v>
      </c>
      <c r="G13" s="160">
        <v>82.1</v>
      </c>
      <c r="H13" s="161">
        <v>12.5</v>
      </c>
      <c r="I13" s="330">
        <v>5.3</v>
      </c>
      <c r="J13" s="159">
        <v>81.3</v>
      </c>
      <c r="K13" s="159">
        <v>91.2</v>
      </c>
      <c r="L13" s="402">
        <v>88.8</v>
      </c>
      <c r="M13" s="403">
        <v>64.7</v>
      </c>
      <c r="N13" s="238">
        <v>1</v>
      </c>
      <c r="O13" s="317">
        <f t="shared" si="0"/>
        <v>0</v>
      </c>
      <c r="P13" s="331">
        <v>1.04</v>
      </c>
      <c r="Q13" s="239">
        <f t="shared" si="1"/>
        <v>4.0000000000000036E-2</v>
      </c>
      <c r="R13" s="333">
        <v>0.86</v>
      </c>
      <c r="S13" s="239">
        <f t="shared" si="2"/>
        <v>0.14000000000000001</v>
      </c>
      <c r="T13" s="159">
        <v>1.8</v>
      </c>
      <c r="U13" s="161">
        <v>3.9</v>
      </c>
      <c r="V13" s="330">
        <v>57.2</v>
      </c>
      <c r="W13" s="146">
        <v>18.5</v>
      </c>
      <c r="X13" s="146">
        <v>19.3</v>
      </c>
      <c r="Y13" s="146">
        <v>45.4</v>
      </c>
      <c r="Z13" s="146">
        <v>39.9</v>
      </c>
      <c r="AA13" s="330">
        <v>11.5</v>
      </c>
      <c r="AB13" s="335">
        <v>27</v>
      </c>
      <c r="AC13" s="314">
        <v>18</v>
      </c>
      <c r="AD13" s="146">
        <v>34.9</v>
      </c>
      <c r="AE13" s="146">
        <v>18.5</v>
      </c>
      <c r="AF13" s="404" t="s">
        <v>294</v>
      </c>
      <c r="AG13" s="146">
        <v>35</v>
      </c>
      <c r="AH13" s="330">
        <v>23.2</v>
      </c>
      <c r="AI13" s="330">
        <v>67.599999999999994</v>
      </c>
      <c r="AJ13" s="405">
        <v>594366</v>
      </c>
      <c r="AK13" s="405">
        <v>1131950</v>
      </c>
      <c r="AM13" s="146">
        <v>45.2</v>
      </c>
      <c r="AN13" s="388">
        <f t="shared" si="3"/>
        <v>5030.3546976456555</v>
      </c>
      <c r="AO13" s="406">
        <v>5694.11</v>
      </c>
    </row>
    <row r="14" spans="1:59" ht="15" customHeight="1">
      <c r="A14" s="156" t="s">
        <v>80</v>
      </c>
      <c r="B14" s="157" t="s">
        <v>81</v>
      </c>
      <c r="C14" s="158">
        <v>33</v>
      </c>
      <c r="D14" s="159">
        <v>88.7</v>
      </c>
      <c r="E14" s="159">
        <v>59.4</v>
      </c>
      <c r="F14" s="159">
        <v>57.7</v>
      </c>
      <c r="G14" s="188">
        <v>85.2</v>
      </c>
      <c r="H14" s="161">
        <v>14.1</v>
      </c>
      <c r="I14" s="330">
        <v>14.9</v>
      </c>
      <c r="J14" s="159">
        <v>150</v>
      </c>
      <c r="K14" s="159">
        <v>85</v>
      </c>
      <c r="L14" s="402">
        <v>37.1</v>
      </c>
      <c r="M14" s="403">
        <v>20.399999999999999</v>
      </c>
      <c r="N14" s="238">
        <v>1.05</v>
      </c>
      <c r="O14" s="317">
        <f t="shared" si="0"/>
        <v>5.0000000000000044E-2</v>
      </c>
      <c r="P14" s="331">
        <v>0.89</v>
      </c>
      <c r="Q14" s="239">
        <f t="shared" si="1"/>
        <v>0.10999999999999999</v>
      </c>
      <c r="R14" s="333">
        <v>0.69</v>
      </c>
      <c r="S14" s="239">
        <f t="shared" si="2"/>
        <v>0.31000000000000005</v>
      </c>
      <c r="T14" s="159">
        <v>33.4</v>
      </c>
      <c r="U14" s="161">
        <v>37.6</v>
      </c>
      <c r="V14" s="330">
        <v>72.099999999999994</v>
      </c>
      <c r="W14" s="146">
        <v>17</v>
      </c>
      <c r="X14" s="146">
        <v>47.7</v>
      </c>
      <c r="Y14" s="146">
        <v>30.8</v>
      </c>
      <c r="Z14" s="146">
        <v>28.2</v>
      </c>
      <c r="AA14" s="330">
        <v>20.8</v>
      </c>
      <c r="AB14" s="335">
        <v>26.7</v>
      </c>
      <c r="AC14" s="314">
        <v>48</v>
      </c>
      <c r="AD14" s="146">
        <v>55.78</v>
      </c>
      <c r="AE14" s="146">
        <v>40.6</v>
      </c>
      <c r="AF14" s="404">
        <v>30</v>
      </c>
      <c r="AG14" s="146">
        <v>50</v>
      </c>
      <c r="AH14" s="330">
        <v>16.7</v>
      </c>
      <c r="AI14" s="330">
        <v>56.4</v>
      </c>
      <c r="AJ14" s="405">
        <v>141796</v>
      </c>
      <c r="AK14" s="405">
        <v>268002</v>
      </c>
      <c r="AM14" s="146">
        <v>81.3</v>
      </c>
      <c r="AN14" s="388">
        <f t="shared" si="3"/>
        <v>14028.477399422392</v>
      </c>
      <c r="AO14" s="406">
        <v>3759.66</v>
      </c>
    </row>
    <row r="15" spans="1:59" ht="15" customHeight="1">
      <c r="A15" s="156" t="s">
        <v>82</v>
      </c>
      <c r="B15" s="157" t="s">
        <v>83</v>
      </c>
      <c r="C15" s="158">
        <v>32</v>
      </c>
      <c r="D15" s="159">
        <v>73.599999999999994</v>
      </c>
      <c r="E15" s="159">
        <v>71</v>
      </c>
      <c r="F15" s="159">
        <v>59.6</v>
      </c>
      <c r="G15" s="160">
        <v>77.3</v>
      </c>
      <c r="H15" s="161">
        <v>14</v>
      </c>
      <c r="I15" s="330">
        <v>7.6</v>
      </c>
      <c r="J15" s="159">
        <v>53.3</v>
      </c>
      <c r="K15" s="159">
        <v>85.3</v>
      </c>
      <c r="L15" s="402">
        <v>62.1</v>
      </c>
      <c r="M15" s="403">
        <v>37.299999999999997</v>
      </c>
      <c r="N15" s="238">
        <v>0.94</v>
      </c>
      <c r="O15" s="317">
        <f t="shared" si="0"/>
        <v>6.0000000000000053E-2</v>
      </c>
      <c r="P15" s="331">
        <v>0.91</v>
      </c>
      <c r="Q15" s="239">
        <f t="shared" si="1"/>
        <v>8.9999999999999969E-2</v>
      </c>
      <c r="R15" s="333">
        <v>0.77</v>
      </c>
      <c r="S15" s="239">
        <f t="shared" si="2"/>
        <v>0.22999999999999998</v>
      </c>
      <c r="T15" s="159">
        <v>8.3000000000000007</v>
      </c>
      <c r="U15" s="161">
        <v>9.3000000000000007</v>
      </c>
      <c r="V15" s="330">
        <v>73.8</v>
      </c>
      <c r="W15" s="146">
        <v>11.2</v>
      </c>
      <c r="X15" s="146">
        <v>50.7</v>
      </c>
      <c r="Y15" s="146">
        <v>35</v>
      </c>
      <c r="Z15" s="146">
        <v>29.2</v>
      </c>
      <c r="AA15" s="330">
        <v>17.3</v>
      </c>
      <c r="AB15" s="335">
        <v>43.3</v>
      </c>
      <c r="AC15" s="314">
        <v>31</v>
      </c>
      <c r="AD15" s="146">
        <v>49.1</v>
      </c>
      <c r="AE15" s="146">
        <v>67.900000000000006</v>
      </c>
      <c r="AF15" s="404">
        <v>15</v>
      </c>
      <c r="AG15" s="146">
        <v>22</v>
      </c>
      <c r="AH15" s="330">
        <v>21.8</v>
      </c>
      <c r="AI15" s="330">
        <v>81</v>
      </c>
      <c r="AJ15" s="405">
        <v>494149</v>
      </c>
      <c r="AK15" s="405">
        <v>1117840</v>
      </c>
      <c r="AM15" s="146">
        <v>83.1</v>
      </c>
      <c r="AN15" s="388">
        <f t="shared" si="3"/>
        <v>4966.3010806555503</v>
      </c>
      <c r="AO15" s="406">
        <v>5551.53</v>
      </c>
    </row>
    <row r="16" spans="1:59" ht="15" customHeight="1">
      <c r="A16" s="156" t="s">
        <v>84</v>
      </c>
      <c r="B16" s="157" t="s">
        <v>85</v>
      </c>
      <c r="C16" s="158">
        <v>45</v>
      </c>
      <c r="D16" s="159">
        <v>97.1</v>
      </c>
      <c r="E16" s="159">
        <v>91.8</v>
      </c>
      <c r="F16" s="159">
        <v>53.6</v>
      </c>
      <c r="G16" s="160">
        <v>96.5</v>
      </c>
      <c r="H16" s="161">
        <v>11.5</v>
      </c>
      <c r="I16" s="330">
        <v>8.6999999999999993</v>
      </c>
      <c r="J16" s="159">
        <v>78.400000000000006</v>
      </c>
      <c r="K16" s="159">
        <v>95.7</v>
      </c>
      <c r="L16" s="402">
        <v>96.9</v>
      </c>
      <c r="M16" s="403">
        <v>58.3</v>
      </c>
      <c r="N16" s="238">
        <v>1</v>
      </c>
      <c r="O16" s="317">
        <f t="shared" si="0"/>
        <v>0</v>
      </c>
      <c r="P16" s="331">
        <v>1.05</v>
      </c>
      <c r="Q16" s="239">
        <f t="shared" si="1"/>
        <v>5.0000000000000044E-2</v>
      </c>
      <c r="R16" s="333">
        <v>1.1299999999999999</v>
      </c>
      <c r="S16" s="239">
        <f t="shared" si="2"/>
        <v>0.12999999999999989</v>
      </c>
      <c r="T16" s="159">
        <v>2.2000000000000002</v>
      </c>
      <c r="U16" s="161">
        <v>4.7</v>
      </c>
      <c r="V16" s="330">
        <v>74.400000000000006</v>
      </c>
      <c r="W16" s="146">
        <v>5.0999999999999996</v>
      </c>
      <c r="X16" s="146">
        <v>57.2</v>
      </c>
      <c r="Y16" s="146">
        <v>40.4</v>
      </c>
      <c r="Z16" s="146">
        <v>34.200000000000003</v>
      </c>
      <c r="AA16" s="330">
        <v>0.2</v>
      </c>
      <c r="AB16" s="335">
        <v>33.4</v>
      </c>
      <c r="AC16" s="314">
        <v>8</v>
      </c>
      <c r="AD16" s="146">
        <v>38.409999999999997</v>
      </c>
      <c r="AE16" s="146">
        <v>25.2</v>
      </c>
      <c r="AF16" s="404" t="s">
        <v>294</v>
      </c>
      <c r="AG16" s="146">
        <v>35</v>
      </c>
      <c r="AH16" s="330">
        <v>15.1</v>
      </c>
      <c r="AI16" s="330">
        <v>73.900000000000006</v>
      </c>
      <c r="AJ16" s="405">
        <v>943366</v>
      </c>
      <c r="AK16" s="405">
        <v>1867579</v>
      </c>
      <c r="AM16" s="146">
        <v>79.3</v>
      </c>
      <c r="AN16" s="388">
        <f t="shared" si="3"/>
        <v>4983.9176816616591</v>
      </c>
      <c r="AO16" s="406">
        <v>9307.86</v>
      </c>
    </row>
    <row r="17" spans="1:41" ht="15" customHeight="1">
      <c r="A17" s="156" t="s">
        <v>86</v>
      </c>
      <c r="B17" s="157" t="s">
        <v>87</v>
      </c>
      <c r="C17" s="158">
        <v>31</v>
      </c>
      <c r="D17" s="159">
        <v>93</v>
      </c>
      <c r="E17" s="159">
        <v>71.599999999999994</v>
      </c>
      <c r="F17" s="159">
        <v>64.099999999999994</v>
      </c>
      <c r="G17" s="160">
        <v>93.8</v>
      </c>
      <c r="H17" s="161">
        <v>19.3</v>
      </c>
      <c r="I17" s="330">
        <v>11.3</v>
      </c>
      <c r="J17" s="159">
        <v>126.3</v>
      </c>
      <c r="K17" s="159">
        <v>92.3</v>
      </c>
      <c r="L17" s="402">
        <v>98.7</v>
      </c>
      <c r="M17" s="403">
        <v>75.400000000000006</v>
      </c>
      <c r="N17" s="238">
        <v>0.98</v>
      </c>
      <c r="O17" s="317">
        <f t="shared" si="0"/>
        <v>2.0000000000000018E-2</v>
      </c>
      <c r="P17" s="331">
        <v>1.04</v>
      </c>
      <c r="Q17" s="239">
        <f t="shared" si="1"/>
        <v>4.0000000000000036E-2</v>
      </c>
      <c r="R17" s="333">
        <v>1.1000000000000001</v>
      </c>
      <c r="S17" s="239">
        <f t="shared" si="2"/>
        <v>0.10000000000000009</v>
      </c>
      <c r="T17" s="159">
        <v>1.4</v>
      </c>
      <c r="U17" s="161">
        <v>3.8</v>
      </c>
      <c r="V17" s="330">
        <v>62.5</v>
      </c>
      <c r="W17" s="146">
        <v>8.4</v>
      </c>
      <c r="X17" s="146">
        <v>32.1</v>
      </c>
      <c r="Y17" s="146">
        <v>26</v>
      </c>
      <c r="Z17" s="146">
        <v>22.5</v>
      </c>
      <c r="AA17" s="330">
        <v>0</v>
      </c>
      <c r="AB17" s="335">
        <v>28.5</v>
      </c>
      <c r="AC17" s="314">
        <v>16</v>
      </c>
      <c r="AD17" s="146">
        <v>31.16</v>
      </c>
      <c r="AE17" s="146">
        <v>45.1</v>
      </c>
      <c r="AF17" s="404" t="s">
        <v>294</v>
      </c>
      <c r="AG17" s="146">
        <v>29</v>
      </c>
      <c r="AH17" s="330">
        <v>14.5</v>
      </c>
      <c r="AI17" s="330">
        <v>64.2</v>
      </c>
      <c r="AJ17" s="405">
        <v>423344</v>
      </c>
      <c r="AK17" s="405">
        <v>901777</v>
      </c>
      <c r="AM17" s="146">
        <v>58.4</v>
      </c>
      <c r="AN17" s="388">
        <f t="shared" si="3"/>
        <v>5608.9033097983202</v>
      </c>
      <c r="AO17" s="406">
        <v>5057.9799999999996</v>
      </c>
    </row>
    <row r="18" spans="1:41" ht="15" customHeight="1">
      <c r="A18" s="156" t="s">
        <v>88</v>
      </c>
      <c r="B18" s="157" t="s">
        <v>89</v>
      </c>
      <c r="C18" s="158">
        <v>40</v>
      </c>
      <c r="D18" s="159">
        <v>91.8</v>
      </c>
      <c r="E18" s="159">
        <v>80.400000000000006</v>
      </c>
      <c r="F18" s="159">
        <v>79.599999999999994</v>
      </c>
      <c r="G18" s="160">
        <v>95.9</v>
      </c>
      <c r="H18" s="161">
        <v>15.3</v>
      </c>
      <c r="I18" s="330">
        <v>6.3</v>
      </c>
      <c r="J18" s="159">
        <v>40.799999999999997</v>
      </c>
      <c r="K18" s="187">
        <v>98.2</v>
      </c>
      <c r="L18" s="402">
        <v>72.5</v>
      </c>
      <c r="M18" s="403">
        <v>64</v>
      </c>
      <c r="N18" s="238">
        <v>0.99</v>
      </c>
      <c r="O18" s="317">
        <f t="shared" si="0"/>
        <v>1.0000000000000009E-2</v>
      </c>
      <c r="P18" s="331">
        <v>1</v>
      </c>
      <c r="Q18" s="239">
        <f t="shared" si="1"/>
        <v>0</v>
      </c>
      <c r="R18" s="333">
        <v>1.31</v>
      </c>
      <c r="S18" s="239">
        <f t="shared" si="2"/>
        <v>0.31000000000000005</v>
      </c>
      <c r="T18" s="159">
        <v>0.8</v>
      </c>
      <c r="U18" s="161">
        <v>2.8</v>
      </c>
      <c r="V18" s="330">
        <v>94.2</v>
      </c>
      <c r="W18" s="146">
        <v>1.2</v>
      </c>
      <c r="X18" s="146">
        <v>77.8</v>
      </c>
      <c r="Y18" s="146">
        <v>26.8</v>
      </c>
      <c r="Z18" s="146">
        <v>22.4</v>
      </c>
      <c r="AA18" s="330">
        <v>0.1</v>
      </c>
      <c r="AB18" s="335">
        <v>47.8</v>
      </c>
      <c r="AC18" s="314">
        <v>41</v>
      </c>
      <c r="AD18" s="146">
        <v>28.81</v>
      </c>
      <c r="AE18" s="146">
        <v>91.9</v>
      </c>
      <c r="AF18" s="404" t="s">
        <v>294</v>
      </c>
      <c r="AG18" s="146">
        <v>12</v>
      </c>
      <c r="AH18" s="330">
        <v>11.9</v>
      </c>
      <c r="AI18" s="330">
        <v>92.9</v>
      </c>
      <c r="AJ18" s="405">
        <v>874338</v>
      </c>
      <c r="AK18" s="405">
        <v>2417735</v>
      </c>
      <c r="AM18" s="146">
        <v>93.1</v>
      </c>
      <c r="AN18" s="388">
        <f t="shared" si="3"/>
        <v>4104.6599399851511</v>
      </c>
      <c r="AO18" s="406">
        <v>9923.98</v>
      </c>
    </row>
    <row r="19" spans="1:41" ht="15" customHeight="1">
      <c r="A19" s="156" t="s">
        <v>90</v>
      </c>
      <c r="B19" s="157" t="s">
        <v>91</v>
      </c>
      <c r="C19" s="158">
        <v>40</v>
      </c>
      <c r="D19" s="159">
        <v>93.7</v>
      </c>
      <c r="E19" s="159">
        <v>78.599999999999994</v>
      </c>
      <c r="F19" s="159">
        <v>54.3</v>
      </c>
      <c r="G19" s="160">
        <v>90.6</v>
      </c>
      <c r="H19" s="161">
        <v>37</v>
      </c>
      <c r="I19" s="330">
        <v>9.9</v>
      </c>
      <c r="J19" s="159">
        <v>125.6</v>
      </c>
      <c r="K19" s="159">
        <v>84.5</v>
      </c>
      <c r="L19" s="402">
        <v>78.8</v>
      </c>
      <c r="M19" s="403">
        <v>30.9</v>
      </c>
      <c r="N19" s="238">
        <v>0.98</v>
      </c>
      <c r="O19" s="317">
        <f t="shared" si="0"/>
        <v>2.0000000000000018E-2</v>
      </c>
      <c r="P19" s="331">
        <v>1</v>
      </c>
      <c r="Q19" s="239">
        <f t="shared" si="1"/>
        <v>0</v>
      </c>
      <c r="R19" s="333">
        <v>1.1200000000000001</v>
      </c>
      <c r="S19" s="239">
        <f t="shared" si="2"/>
        <v>0.12000000000000011</v>
      </c>
      <c r="T19" s="159">
        <v>4.5</v>
      </c>
      <c r="U19" s="161">
        <v>5.7</v>
      </c>
      <c r="V19" s="330">
        <v>66.2</v>
      </c>
      <c r="W19" s="146">
        <v>8.1</v>
      </c>
      <c r="X19" s="146">
        <v>50.3</v>
      </c>
      <c r="Y19" s="146">
        <v>54.2</v>
      </c>
      <c r="Z19" s="146">
        <v>47.4</v>
      </c>
      <c r="AA19" s="330">
        <v>21</v>
      </c>
      <c r="AB19" s="335">
        <v>29.3</v>
      </c>
      <c r="AC19" s="314">
        <v>17</v>
      </c>
      <c r="AD19" s="146">
        <v>53.4</v>
      </c>
      <c r="AE19" s="146">
        <v>38.6</v>
      </c>
      <c r="AF19" s="404">
        <v>5</v>
      </c>
      <c r="AG19" s="146">
        <v>47</v>
      </c>
      <c r="AH19" s="330">
        <v>12.5</v>
      </c>
      <c r="AI19" s="330">
        <v>81.3</v>
      </c>
      <c r="AJ19" s="327">
        <v>721922</v>
      </c>
      <c r="AK19" s="405">
        <v>1453787</v>
      </c>
      <c r="AM19" s="146">
        <v>76.2</v>
      </c>
      <c r="AN19" s="388">
        <f t="shared" si="3"/>
        <v>5969.5058492062453</v>
      </c>
      <c r="AO19" s="406">
        <v>8678.39</v>
      </c>
    </row>
    <row r="20" spans="1:41" ht="15" customHeight="1">
      <c r="A20" s="156" t="s">
        <v>92</v>
      </c>
      <c r="B20" s="157" t="s">
        <v>93</v>
      </c>
      <c r="C20" s="158">
        <v>56</v>
      </c>
      <c r="D20" s="159">
        <v>92.1</v>
      </c>
      <c r="E20" s="159">
        <v>81.8</v>
      </c>
      <c r="F20" s="159">
        <v>87</v>
      </c>
      <c r="G20" s="160">
        <v>93.1</v>
      </c>
      <c r="H20" s="161">
        <v>11.2</v>
      </c>
      <c r="I20" s="330">
        <v>13.9</v>
      </c>
      <c r="J20" s="159">
        <v>67.099999999999994</v>
      </c>
      <c r="K20" s="187">
        <v>97.3</v>
      </c>
      <c r="L20" s="402">
        <v>89.7</v>
      </c>
      <c r="M20" s="403">
        <v>80.8</v>
      </c>
      <c r="N20" s="238">
        <v>0.94</v>
      </c>
      <c r="O20" s="317">
        <f t="shared" si="0"/>
        <v>6.0000000000000053E-2</v>
      </c>
      <c r="P20" s="331">
        <v>1.01</v>
      </c>
      <c r="Q20" s="239">
        <f t="shared" si="1"/>
        <v>1.0000000000000009E-2</v>
      </c>
      <c r="R20" s="333">
        <v>1.27</v>
      </c>
      <c r="S20" s="239">
        <f t="shared" si="2"/>
        <v>0.27</v>
      </c>
      <c r="T20" s="159">
        <v>0.9</v>
      </c>
      <c r="U20" s="161">
        <v>3.7</v>
      </c>
      <c r="V20" s="330">
        <v>76.2</v>
      </c>
      <c r="W20" s="146">
        <v>4.7</v>
      </c>
      <c r="X20" s="146">
        <v>77.400000000000006</v>
      </c>
      <c r="Y20" s="146">
        <v>21.6</v>
      </c>
      <c r="Z20" s="146">
        <v>16.600000000000001</v>
      </c>
      <c r="AA20" s="330">
        <v>0.1</v>
      </c>
      <c r="AB20" s="335">
        <v>64</v>
      </c>
      <c r="AC20" s="314">
        <v>21</v>
      </c>
      <c r="AD20" s="146">
        <v>22.36</v>
      </c>
      <c r="AE20" s="146">
        <v>66</v>
      </c>
      <c r="AF20" s="404" t="s">
        <v>294</v>
      </c>
      <c r="AG20" s="146">
        <v>13</v>
      </c>
      <c r="AH20" s="330">
        <v>7.3</v>
      </c>
      <c r="AI20" s="330">
        <v>87.1</v>
      </c>
      <c r="AJ20" s="327">
        <v>213069</v>
      </c>
      <c r="AK20" s="405">
        <v>610411</v>
      </c>
      <c r="AM20" s="146">
        <v>89.1</v>
      </c>
      <c r="AN20" s="388">
        <f t="shared" si="3"/>
        <v>7100.8713801029144</v>
      </c>
      <c r="AO20" s="406">
        <v>4334.45</v>
      </c>
    </row>
    <row r="21" spans="1:41" ht="15" customHeight="1">
      <c r="A21" s="156" t="s">
        <v>94</v>
      </c>
      <c r="B21" s="157" t="s">
        <v>95</v>
      </c>
      <c r="C21" s="158">
        <v>40</v>
      </c>
      <c r="D21" s="159">
        <v>95.7</v>
      </c>
      <c r="E21" s="159">
        <v>88.5</v>
      </c>
      <c r="F21" s="159">
        <v>58.5</v>
      </c>
      <c r="G21" s="160">
        <v>83</v>
      </c>
      <c r="H21" s="161">
        <v>16.3</v>
      </c>
      <c r="I21" s="330">
        <v>8.6</v>
      </c>
      <c r="J21" s="159">
        <v>156.9</v>
      </c>
      <c r="K21" s="159">
        <v>93.5</v>
      </c>
      <c r="L21" s="402">
        <v>85.7</v>
      </c>
      <c r="M21" s="403">
        <v>83</v>
      </c>
      <c r="N21" s="238">
        <v>1</v>
      </c>
      <c r="O21" s="317">
        <f t="shared" si="0"/>
        <v>0</v>
      </c>
      <c r="P21" s="331">
        <v>0.98</v>
      </c>
      <c r="Q21" s="239">
        <f t="shared" si="1"/>
        <v>2.0000000000000018E-2</v>
      </c>
      <c r="R21" s="333">
        <v>1.23</v>
      </c>
      <c r="S21" s="239">
        <f t="shared" si="2"/>
        <v>0.22999999999999998</v>
      </c>
      <c r="T21" s="159">
        <v>1.6</v>
      </c>
      <c r="U21" s="161">
        <v>4.5</v>
      </c>
      <c r="V21" s="330">
        <v>44.4</v>
      </c>
      <c r="W21" s="146">
        <v>20.5</v>
      </c>
      <c r="X21" s="146">
        <v>10.4</v>
      </c>
      <c r="Y21" s="146">
        <v>30.2</v>
      </c>
      <c r="Z21" s="146">
        <v>27.2</v>
      </c>
      <c r="AA21" s="330">
        <v>0.1</v>
      </c>
      <c r="AB21" s="335">
        <v>28.9</v>
      </c>
      <c r="AC21" s="314">
        <v>3</v>
      </c>
      <c r="AD21" s="146">
        <v>46.35</v>
      </c>
      <c r="AE21" s="146">
        <v>39.5</v>
      </c>
      <c r="AF21" s="404" t="s">
        <v>294</v>
      </c>
      <c r="AG21" s="146">
        <v>35</v>
      </c>
      <c r="AH21" s="330">
        <v>14.2</v>
      </c>
      <c r="AI21" s="330">
        <v>88.8</v>
      </c>
      <c r="AJ21" s="327">
        <v>608564</v>
      </c>
      <c r="AK21" s="405">
        <v>1266860</v>
      </c>
      <c r="AM21" s="146">
        <v>33</v>
      </c>
      <c r="AN21" s="388">
        <f t="shared" si="3"/>
        <v>6080.8692357482278</v>
      </c>
      <c r="AO21" s="406">
        <v>7703.61</v>
      </c>
    </row>
    <row r="22" spans="1:41" ht="15" customHeight="1">
      <c r="A22" s="156" t="s">
        <v>96</v>
      </c>
      <c r="B22" s="157" t="s">
        <v>97</v>
      </c>
      <c r="C22" s="158">
        <v>45</v>
      </c>
      <c r="D22" s="159">
        <v>87.6</v>
      </c>
      <c r="E22" s="159">
        <v>85.2</v>
      </c>
      <c r="F22" s="159">
        <v>51.9</v>
      </c>
      <c r="G22" s="160">
        <v>100</v>
      </c>
      <c r="H22" s="161">
        <v>9.1</v>
      </c>
      <c r="I22" s="330">
        <v>5.0999999999999996</v>
      </c>
      <c r="J22" s="159">
        <v>137.5</v>
      </c>
      <c r="K22" s="159">
        <v>97.9</v>
      </c>
      <c r="L22" s="402">
        <v>101.6</v>
      </c>
      <c r="M22" s="403">
        <v>60.8</v>
      </c>
      <c r="N22" s="238">
        <v>1.01</v>
      </c>
      <c r="O22" s="317">
        <f t="shared" si="0"/>
        <v>1.0000000000000009E-2</v>
      </c>
      <c r="P22" s="331">
        <v>0.97</v>
      </c>
      <c r="Q22" s="239">
        <f t="shared" si="1"/>
        <v>3.0000000000000027E-2</v>
      </c>
      <c r="R22" s="333">
        <v>1.0900000000000001</v>
      </c>
      <c r="S22" s="239">
        <f t="shared" si="2"/>
        <v>9.000000000000008E-2</v>
      </c>
      <c r="T22" s="159">
        <v>1.2</v>
      </c>
      <c r="U22" s="161">
        <v>3.5</v>
      </c>
      <c r="V22" s="330">
        <v>71.5</v>
      </c>
      <c r="W22" s="146">
        <v>1.8</v>
      </c>
      <c r="X22" s="146">
        <v>41.6</v>
      </c>
      <c r="Y22" s="146">
        <v>46.7</v>
      </c>
      <c r="Z22" s="146">
        <v>40.299999999999997</v>
      </c>
      <c r="AA22" s="330">
        <v>4.8</v>
      </c>
      <c r="AB22" s="335">
        <v>35.4</v>
      </c>
      <c r="AC22" s="314">
        <v>19</v>
      </c>
      <c r="AD22" s="146">
        <v>39.299999999999997</v>
      </c>
      <c r="AE22" s="146">
        <v>52.8</v>
      </c>
      <c r="AF22" s="404" t="s">
        <v>294</v>
      </c>
      <c r="AG22" s="146">
        <v>26</v>
      </c>
      <c r="AH22" s="330">
        <v>11.1</v>
      </c>
      <c r="AI22" s="330">
        <v>72.8</v>
      </c>
      <c r="AJ22" s="327">
        <v>538676</v>
      </c>
      <c r="AK22" s="405">
        <v>1155574</v>
      </c>
      <c r="AM22" s="146">
        <v>61.9</v>
      </c>
      <c r="AN22" s="388">
        <f t="shared" si="3"/>
        <v>5458.6378717416628</v>
      </c>
      <c r="AO22" s="406">
        <v>6307.86</v>
      </c>
    </row>
    <row r="23" spans="1:41" ht="15" customHeight="1">
      <c r="A23" s="156" t="s">
        <v>98</v>
      </c>
      <c r="B23" s="157" t="s">
        <v>99</v>
      </c>
      <c r="C23" s="158">
        <v>27</v>
      </c>
      <c r="D23" s="159">
        <v>83.9</v>
      </c>
      <c r="E23" s="159">
        <v>78.7</v>
      </c>
      <c r="F23" s="159">
        <v>62.5</v>
      </c>
      <c r="G23" s="160">
        <v>82.3</v>
      </c>
      <c r="H23" s="161">
        <v>25.1</v>
      </c>
      <c r="I23" s="330">
        <v>9.4</v>
      </c>
      <c r="J23" s="159">
        <v>80</v>
      </c>
      <c r="K23" s="159">
        <v>86</v>
      </c>
      <c r="L23" s="402">
        <v>98</v>
      </c>
      <c r="M23" s="403">
        <v>53.1</v>
      </c>
      <c r="N23" s="238">
        <v>0.97</v>
      </c>
      <c r="O23" s="317">
        <f t="shared" si="0"/>
        <v>3.0000000000000027E-2</v>
      </c>
      <c r="P23" s="331">
        <v>1</v>
      </c>
      <c r="Q23" s="239">
        <f t="shared" si="1"/>
        <v>0</v>
      </c>
      <c r="R23" s="333">
        <v>1.1200000000000001</v>
      </c>
      <c r="S23" s="239">
        <f t="shared" si="2"/>
        <v>0.12000000000000011</v>
      </c>
      <c r="T23" s="159">
        <v>2.7</v>
      </c>
      <c r="U23" s="161">
        <v>3.9</v>
      </c>
      <c r="V23" s="330">
        <v>21.2</v>
      </c>
      <c r="W23" s="146">
        <v>66.7</v>
      </c>
      <c r="X23" s="146">
        <v>16.600000000000001</v>
      </c>
      <c r="Y23" s="146">
        <v>26.1</v>
      </c>
      <c r="Z23" s="146">
        <v>22.6</v>
      </c>
      <c r="AA23" s="330">
        <v>5.0999999999999996</v>
      </c>
      <c r="AB23" s="335">
        <v>50</v>
      </c>
      <c r="AC23" s="314">
        <v>11</v>
      </c>
      <c r="AD23" s="146">
        <v>49.07</v>
      </c>
      <c r="AE23" s="146">
        <v>17.2</v>
      </c>
      <c r="AF23" s="404">
        <v>20</v>
      </c>
      <c r="AG23" s="146">
        <v>43</v>
      </c>
      <c r="AH23" s="330">
        <v>9.1999999999999993</v>
      </c>
      <c r="AI23" s="330">
        <v>88.6</v>
      </c>
      <c r="AJ23" s="327">
        <v>545111</v>
      </c>
      <c r="AK23" s="405">
        <v>1136187</v>
      </c>
      <c r="AM23" s="146">
        <v>47</v>
      </c>
      <c r="AN23" s="388">
        <f t="shared" si="3"/>
        <v>6676.7266303874276</v>
      </c>
      <c r="AO23" s="406">
        <v>7586.01</v>
      </c>
    </row>
    <row r="24" spans="1:41" ht="15" customHeight="1">
      <c r="A24" s="156" t="s">
        <v>100</v>
      </c>
      <c r="B24" s="157" t="s">
        <v>101</v>
      </c>
      <c r="C24" s="158">
        <v>30</v>
      </c>
      <c r="D24" s="159">
        <v>82.5</v>
      </c>
      <c r="E24" s="159">
        <v>77.400000000000006</v>
      </c>
      <c r="F24" s="159">
        <v>58.7</v>
      </c>
      <c r="G24" s="160">
        <v>92.1</v>
      </c>
      <c r="H24" s="161">
        <v>22.7</v>
      </c>
      <c r="I24" s="330">
        <v>9.8000000000000007</v>
      </c>
      <c r="J24" s="159">
        <v>128.4</v>
      </c>
      <c r="K24" s="159">
        <v>89.3</v>
      </c>
      <c r="L24" s="402">
        <v>79</v>
      </c>
      <c r="M24" s="403">
        <v>26.5</v>
      </c>
      <c r="N24" s="238">
        <v>0.97</v>
      </c>
      <c r="O24" s="317">
        <f t="shared" si="0"/>
        <v>3.0000000000000027E-2</v>
      </c>
      <c r="P24" s="331">
        <v>0.99</v>
      </c>
      <c r="Q24" s="239">
        <f t="shared" si="1"/>
        <v>1.0000000000000009E-2</v>
      </c>
      <c r="R24" s="333">
        <v>1.3</v>
      </c>
      <c r="S24" s="239">
        <f t="shared" si="2"/>
        <v>0.30000000000000004</v>
      </c>
      <c r="T24" s="159">
        <v>8.6999999999999993</v>
      </c>
      <c r="U24" s="161">
        <v>12.2</v>
      </c>
      <c r="V24" s="330">
        <v>46.7</v>
      </c>
      <c r="W24" s="146">
        <v>18.7</v>
      </c>
      <c r="X24" s="146">
        <v>41</v>
      </c>
      <c r="Y24" s="146">
        <v>46.7</v>
      </c>
      <c r="Z24" s="146">
        <v>39</v>
      </c>
      <c r="AA24" s="330">
        <v>26.4</v>
      </c>
      <c r="AB24" s="335">
        <v>32.1</v>
      </c>
      <c r="AC24" s="314">
        <v>13</v>
      </c>
      <c r="AD24" s="146">
        <v>51.25</v>
      </c>
      <c r="AE24" s="146">
        <v>31.1</v>
      </c>
      <c r="AF24" s="404">
        <v>10</v>
      </c>
      <c r="AG24" s="146">
        <v>59</v>
      </c>
      <c r="AH24" s="330">
        <v>14.8</v>
      </c>
      <c r="AI24" s="330">
        <v>75.099999999999994</v>
      </c>
      <c r="AJ24" s="327">
        <v>418091</v>
      </c>
      <c r="AK24" s="405">
        <v>86682</v>
      </c>
      <c r="AM24" s="146">
        <v>70.2</v>
      </c>
      <c r="AN24" s="388">
        <f t="shared" si="3"/>
        <v>76173.830783784404</v>
      </c>
      <c r="AO24" s="406">
        <v>6602.9</v>
      </c>
    </row>
    <row r="25" spans="1:41" ht="15" customHeight="1">
      <c r="A25" s="156" t="s">
        <v>102</v>
      </c>
      <c r="B25" s="157" t="s">
        <v>103</v>
      </c>
      <c r="C25" s="158">
        <v>50</v>
      </c>
      <c r="D25" s="159">
        <v>91.9</v>
      </c>
      <c r="E25" s="159">
        <v>76.900000000000006</v>
      </c>
      <c r="F25" s="159">
        <v>66</v>
      </c>
      <c r="G25" s="160">
        <v>94.3</v>
      </c>
      <c r="H25" s="161">
        <v>12.6</v>
      </c>
      <c r="I25" s="330">
        <v>18.5</v>
      </c>
      <c r="J25" s="159">
        <v>65.5</v>
      </c>
      <c r="K25" s="187">
        <v>92.6</v>
      </c>
      <c r="L25" s="402">
        <v>80.2</v>
      </c>
      <c r="M25" s="403">
        <v>59.3</v>
      </c>
      <c r="N25" s="238">
        <v>0.97</v>
      </c>
      <c r="O25" s="317">
        <f t="shared" si="0"/>
        <v>3.0000000000000027E-2</v>
      </c>
      <c r="P25" s="331">
        <v>1.01</v>
      </c>
      <c r="Q25" s="239">
        <f t="shared" si="1"/>
        <v>1.0000000000000009E-2</v>
      </c>
      <c r="R25" s="333">
        <v>0.93</v>
      </c>
      <c r="S25" s="239">
        <f t="shared" si="2"/>
        <v>6.9999999999999951E-2</v>
      </c>
      <c r="T25" s="159">
        <v>8.9</v>
      </c>
      <c r="U25" s="161">
        <v>9.3000000000000007</v>
      </c>
      <c r="V25" s="330">
        <v>69.7</v>
      </c>
      <c r="W25" s="146">
        <v>28.4</v>
      </c>
      <c r="X25" s="146">
        <v>49.5</v>
      </c>
      <c r="Y25" s="146">
        <v>27.1</v>
      </c>
      <c r="Z25" s="146">
        <v>21.6</v>
      </c>
      <c r="AA25" s="330">
        <v>7</v>
      </c>
      <c r="AB25" s="335">
        <v>31.6</v>
      </c>
      <c r="AC25" s="314">
        <v>23</v>
      </c>
      <c r="AD25" s="146">
        <v>51.55</v>
      </c>
      <c r="AE25" s="146">
        <v>42.7</v>
      </c>
      <c r="AF25" s="404">
        <v>15</v>
      </c>
      <c r="AG25" s="146">
        <v>28</v>
      </c>
      <c r="AH25" s="330">
        <v>9.1</v>
      </c>
      <c r="AI25" s="330">
        <v>80.400000000000006</v>
      </c>
      <c r="AJ25" s="327">
        <v>231486</v>
      </c>
      <c r="AK25" s="405">
        <v>51858</v>
      </c>
      <c r="AM25" s="146">
        <v>78.3</v>
      </c>
      <c r="AN25" s="388">
        <f t="shared" si="3"/>
        <v>83983.377685217318</v>
      </c>
      <c r="AO25" s="406">
        <v>4355.21</v>
      </c>
    </row>
    <row r="26" spans="1:41" ht="15" customHeight="1">
      <c r="A26" s="156" t="s">
        <v>104</v>
      </c>
      <c r="B26" s="157" t="s">
        <v>105</v>
      </c>
      <c r="C26" s="158">
        <v>50</v>
      </c>
      <c r="D26" s="159">
        <v>85.1</v>
      </c>
      <c r="E26" s="159">
        <v>76.5</v>
      </c>
      <c r="F26" s="159">
        <v>36</v>
      </c>
      <c r="G26" s="160">
        <v>84.3</v>
      </c>
      <c r="H26" s="161">
        <v>16.100000000000001</v>
      </c>
      <c r="I26" s="330">
        <v>11.9</v>
      </c>
      <c r="J26" s="159">
        <v>130.5</v>
      </c>
      <c r="K26" s="159">
        <v>92.5</v>
      </c>
      <c r="L26" s="402">
        <v>83.7</v>
      </c>
      <c r="M26" s="403">
        <v>35.4</v>
      </c>
      <c r="N26" s="238">
        <v>0.93</v>
      </c>
      <c r="O26" s="317">
        <f t="shared" si="0"/>
        <v>6.9999999999999951E-2</v>
      </c>
      <c r="P26" s="331">
        <v>0.99</v>
      </c>
      <c r="Q26" s="239">
        <f t="shared" si="1"/>
        <v>1.0000000000000009E-2</v>
      </c>
      <c r="R26" s="333">
        <v>1.26</v>
      </c>
      <c r="S26" s="239">
        <f t="shared" si="2"/>
        <v>0.26</v>
      </c>
      <c r="T26" s="159">
        <v>8</v>
      </c>
      <c r="U26" s="161">
        <v>10.9</v>
      </c>
      <c r="V26" s="330">
        <v>65.900000000000006</v>
      </c>
      <c r="W26" s="146">
        <v>8.5</v>
      </c>
      <c r="X26" s="146">
        <v>28.4</v>
      </c>
      <c r="Y26" s="146">
        <v>37</v>
      </c>
      <c r="Z26" s="146">
        <v>32</v>
      </c>
      <c r="AA26" s="330">
        <v>15.8</v>
      </c>
      <c r="AB26" s="335">
        <v>43.9</v>
      </c>
      <c r="AC26" s="314">
        <v>22</v>
      </c>
      <c r="AD26" s="146">
        <v>32.15</v>
      </c>
      <c r="AE26" s="146">
        <v>43.6</v>
      </c>
      <c r="AF26" s="404">
        <v>10</v>
      </c>
      <c r="AG26" s="146">
        <v>20</v>
      </c>
      <c r="AH26" s="330">
        <v>13.7</v>
      </c>
      <c r="AI26" s="330">
        <v>80.8</v>
      </c>
      <c r="AJ26" s="327">
        <v>65462</v>
      </c>
      <c r="AK26" s="405">
        <v>14392</v>
      </c>
      <c r="AM26" s="146">
        <v>59.3</v>
      </c>
      <c r="AN26" s="388">
        <f t="shared" si="3"/>
        <v>187287.38187882156</v>
      </c>
      <c r="AO26" s="406">
        <v>2695.44</v>
      </c>
    </row>
    <row r="27" spans="1:41" ht="15" customHeight="1">
      <c r="A27" s="156" t="s">
        <v>106</v>
      </c>
      <c r="B27" s="157" t="s">
        <v>107</v>
      </c>
      <c r="C27" s="158">
        <v>41</v>
      </c>
      <c r="D27" s="159">
        <v>92.3</v>
      </c>
      <c r="E27" s="159">
        <v>91.3</v>
      </c>
      <c r="F27" s="159">
        <v>76.8</v>
      </c>
      <c r="G27" s="160">
        <v>95.7</v>
      </c>
      <c r="H27" s="161">
        <v>16.2</v>
      </c>
      <c r="I27" s="330">
        <v>15.3</v>
      </c>
      <c r="J27" s="159">
        <v>100.1</v>
      </c>
      <c r="K27" s="159">
        <v>95.3</v>
      </c>
      <c r="L27" s="402">
        <v>87.2</v>
      </c>
      <c r="M27" s="403">
        <v>69.8</v>
      </c>
      <c r="N27" s="238">
        <v>0.97</v>
      </c>
      <c r="O27" s="317">
        <f t="shared" si="0"/>
        <v>3.0000000000000027E-2</v>
      </c>
      <c r="P27" s="331">
        <v>1.03</v>
      </c>
      <c r="Q27" s="239">
        <f t="shared" si="1"/>
        <v>3.0000000000000027E-2</v>
      </c>
      <c r="R27" s="333">
        <v>1.05</v>
      </c>
      <c r="S27" s="239">
        <f t="shared" si="2"/>
        <v>5.0000000000000044E-2</v>
      </c>
      <c r="T27" s="159">
        <v>1.2</v>
      </c>
      <c r="U27" s="161">
        <v>3.2</v>
      </c>
      <c r="V27" s="330">
        <v>68.099999999999994</v>
      </c>
      <c r="W27" s="146">
        <v>12.9</v>
      </c>
      <c r="X27" s="146">
        <v>26.7</v>
      </c>
      <c r="Y27" s="146">
        <v>24.9</v>
      </c>
      <c r="Z27" s="146">
        <v>21.7</v>
      </c>
      <c r="AA27" s="330">
        <v>0.5</v>
      </c>
      <c r="AB27" s="335">
        <v>61.4</v>
      </c>
      <c r="AC27" s="314">
        <v>16</v>
      </c>
      <c r="AD27" s="146">
        <v>23.79</v>
      </c>
      <c r="AE27" s="146">
        <v>48.2</v>
      </c>
      <c r="AF27" s="404" t="s">
        <v>294</v>
      </c>
      <c r="AG27" s="146">
        <v>25</v>
      </c>
      <c r="AH27" s="330">
        <v>11.3</v>
      </c>
      <c r="AI27" s="330">
        <v>93.4</v>
      </c>
      <c r="AJ27" s="327">
        <v>558087</v>
      </c>
      <c r="AK27" s="405">
        <v>1421932</v>
      </c>
      <c r="AM27" s="146">
        <v>63.2</v>
      </c>
      <c r="AN27" s="388">
        <f t="shared" si="3"/>
        <v>6099.6728394888078</v>
      </c>
      <c r="AO27" s="406">
        <v>8673.32</v>
      </c>
    </row>
    <row r="28" spans="1:41" ht="15" customHeight="1">
      <c r="A28" s="156" t="s">
        <v>108</v>
      </c>
      <c r="B28" s="157" t="s">
        <v>109</v>
      </c>
      <c r="C28" s="158">
        <v>38</v>
      </c>
      <c r="D28" s="159">
        <v>85.5</v>
      </c>
      <c r="E28" s="159">
        <v>84.9</v>
      </c>
      <c r="F28" s="159">
        <v>74.599999999999994</v>
      </c>
      <c r="G28" s="160">
        <v>93.5</v>
      </c>
      <c r="H28" s="161">
        <v>19.8</v>
      </c>
      <c r="I28" s="330">
        <v>3.7</v>
      </c>
      <c r="J28" s="159">
        <v>96.1</v>
      </c>
      <c r="K28" s="159">
        <v>92.1</v>
      </c>
      <c r="L28" s="402">
        <v>97.1</v>
      </c>
      <c r="M28" s="403">
        <v>81.2</v>
      </c>
      <c r="N28" s="238">
        <v>0.96</v>
      </c>
      <c r="O28" s="317">
        <f t="shared" si="0"/>
        <v>4.0000000000000036E-2</v>
      </c>
      <c r="P28" s="331">
        <v>0.97</v>
      </c>
      <c r="Q28" s="239">
        <f t="shared" si="1"/>
        <v>3.0000000000000027E-2</v>
      </c>
      <c r="R28" s="333">
        <v>0.72</v>
      </c>
      <c r="S28" s="239">
        <f t="shared" si="2"/>
        <v>0.28000000000000003</v>
      </c>
      <c r="T28" s="159">
        <v>1.1000000000000001</v>
      </c>
      <c r="U28" s="161">
        <v>2.5</v>
      </c>
      <c r="V28" s="330">
        <v>46</v>
      </c>
      <c r="W28" s="146">
        <v>34.9</v>
      </c>
      <c r="X28" s="146">
        <v>19.2</v>
      </c>
      <c r="Y28" s="146">
        <v>24.3</v>
      </c>
      <c r="Z28" s="146">
        <v>19.8</v>
      </c>
      <c r="AA28" s="330">
        <v>1.5</v>
      </c>
      <c r="AB28" s="335">
        <v>45.7</v>
      </c>
      <c r="AC28" s="314">
        <v>5</v>
      </c>
      <c r="AD28" s="146">
        <v>40.32</v>
      </c>
      <c r="AE28" s="146">
        <v>20.399999999999999</v>
      </c>
      <c r="AF28" s="404">
        <v>20</v>
      </c>
      <c r="AG28" s="146">
        <v>41</v>
      </c>
      <c r="AH28" s="330">
        <v>11.1</v>
      </c>
      <c r="AI28" s="330">
        <v>70.5</v>
      </c>
      <c r="AJ28" s="327">
        <v>425205</v>
      </c>
      <c r="AK28" s="405">
        <v>987653</v>
      </c>
      <c r="AM28" s="146">
        <v>48.1</v>
      </c>
      <c r="AN28" s="388">
        <f t="shared" si="3"/>
        <v>5951.6753353657614</v>
      </c>
      <c r="AO28" s="406">
        <v>5878.19</v>
      </c>
    </row>
    <row r="29" spans="1:41" ht="15" customHeight="1">
      <c r="A29" s="156" t="s">
        <v>110</v>
      </c>
      <c r="B29" s="157" t="s">
        <v>111</v>
      </c>
      <c r="C29" s="158">
        <v>21</v>
      </c>
      <c r="D29" s="159">
        <v>43.8</v>
      </c>
      <c r="E29" s="159">
        <v>38.9</v>
      </c>
      <c r="F29" s="159">
        <v>25</v>
      </c>
      <c r="G29" s="160">
        <v>52.9</v>
      </c>
      <c r="H29" s="161">
        <v>20.5</v>
      </c>
      <c r="I29" s="330">
        <v>10.199999999999999</v>
      </c>
      <c r="J29" s="159">
        <v>50.7</v>
      </c>
      <c r="K29" s="159">
        <v>54.7</v>
      </c>
      <c r="L29" s="402">
        <v>35.799999999999997</v>
      </c>
      <c r="M29" s="403">
        <v>11.4</v>
      </c>
      <c r="N29" s="238">
        <v>0.66</v>
      </c>
      <c r="O29" s="317">
        <f t="shared" si="0"/>
        <v>0.33999999999999997</v>
      </c>
      <c r="P29" s="331">
        <v>1.1200000000000001</v>
      </c>
      <c r="Q29" s="239">
        <f t="shared" si="1"/>
        <v>0.12000000000000011</v>
      </c>
      <c r="R29" s="333">
        <v>0.96</v>
      </c>
      <c r="S29" s="239">
        <f t="shared" si="2"/>
        <v>4.0000000000000036E-2</v>
      </c>
      <c r="T29" s="159">
        <v>61.8</v>
      </c>
      <c r="U29" s="161">
        <v>60.5</v>
      </c>
      <c r="V29" s="330">
        <v>54</v>
      </c>
      <c r="W29" s="146">
        <v>24.1</v>
      </c>
      <c r="X29" s="146">
        <v>16.8</v>
      </c>
      <c r="Y29" s="146">
        <v>97.1</v>
      </c>
      <c r="Z29" s="146">
        <v>69.7</v>
      </c>
      <c r="AA29" s="330">
        <v>27.1</v>
      </c>
      <c r="AB29" s="335">
        <v>35.700000000000003</v>
      </c>
      <c r="AC29" s="314">
        <v>14</v>
      </c>
      <c r="AD29" s="146">
        <v>78.59</v>
      </c>
      <c r="AE29" s="146">
        <v>15.8</v>
      </c>
      <c r="AF29" s="404">
        <v>40</v>
      </c>
      <c r="AG29" s="146">
        <v>99</v>
      </c>
      <c r="AH29" s="330">
        <v>13.9</v>
      </c>
      <c r="AI29" s="330">
        <v>53.6</v>
      </c>
      <c r="AJ29" s="327">
        <v>547776</v>
      </c>
      <c r="AK29" s="405">
        <v>867457</v>
      </c>
      <c r="AM29" s="146">
        <v>52.6</v>
      </c>
      <c r="AN29" s="388">
        <f t="shared" si="3"/>
        <v>8724.8244005178349</v>
      </c>
      <c r="AO29" s="406">
        <v>7568.41</v>
      </c>
    </row>
    <row r="30" spans="1:41" ht="15" customHeight="1">
      <c r="A30" s="156" t="s">
        <v>112</v>
      </c>
      <c r="B30" s="157" t="s">
        <v>113</v>
      </c>
      <c r="C30" s="158">
        <v>15</v>
      </c>
      <c r="D30" s="159">
        <v>84.7</v>
      </c>
      <c r="E30" s="159">
        <v>52.9</v>
      </c>
      <c r="F30" s="159">
        <v>41.3</v>
      </c>
      <c r="G30" s="160">
        <v>86.9</v>
      </c>
      <c r="H30" s="161">
        <v>18.899999999999999</v>
      </c>
      <c r="I30" s="330">
        <v>3</v>
      </c>
      <c r="J30" s="159">
        <v>67</v>
      </c>
      <c r="K30" s="159">
        <v>68.7</v>
      </c>
      <c r="L30" s="402">
        <v>38.9</v>
      </c>
      <c r="M30" s="403">
        <v>12.1</v>
      </c>
      <c r="N30" s="238">
        <v>1.03</v>
      </c>
      <c r="O30" s="317">
        <f t="shared" si="0"/>
        <v>3.0000000000000027E-2</v>
      </c>
      <c r="P30" s="331">
        <v>1.05</v>
      </c>
      <c r="Q30" s="239">
        <f t="shared" si="1"/>
        <v>5.0000000000000044E-2</v>
      </c>
      <c r="R30" s="333">
        <v>0.76</v>
      </c>
      <c r="S30" s="239">
        <f t="shared" si="2"/>
        <v>0.24</v>
      </c>
      <c r="T30" s="159">
        <v>49</v>
      </c>
      <c r="U30" s="161">
        <v>52.8</v>
      </c>
      <c r="V30" s="330">
        <v>41.3</v>
      </c>
      <c r="W30" s="146">
        <v>14.7</v>
      </c>
      <c r="X30" s="146">
        <v>29.2</v>
      </c>
      <c r="Y30" s="146">
        <v>38.6</v>
      </c>
      <c r="Z30" s="146">
        <v>34.700000000000003</v>
      </c>
      <c r="AA30" s="330">
        <v>41.8</v>
      </c>
      <c r="AB30" s="335">
        <v>23.4</v>
      </c>
      <c r="AC30" s="314">
        <v>15</v>
      </c>
      <c r="AD30" s="146">
        <v>66.64</v>
      </c>
      <c r="AE30" s="146">
        <v>21.2</v>
      </c>
      <c r="AF30" s="404">
        <v>40</v>
      </c>
      <c r="AG30" s="146">
        <v>75</v>
      </c>
      <c r="AH30" s="330">
        <v>29.4</v>
      </c>
      <c r="AI30" s="330">
        <v>52.3</v>
      </c>
      <c r="AJ30" s="327">
        <v>254103</v>
      </c>
      <c r="AK30" s="405">
        <v>459785</v>
      </c>
      <c r="AM30" s="146">
        <v>60.5</v>
      </c>
      <c r="AN30" s="388">
        <f t="shared" si="3"/>
        <v>9819.4155964200654</v>
      </c>
      <c r="AO30" s="406">
        <v>4514.82</v>
      </c>
    </row>
    <row r="31" spans="1:41" ht="15" customHeight="1">
      <c r="A31" s="156" t="s">
        <v>114</v>
      </c>
      <c r="B31" s="157" t="s">
        <v>115</v>
      </c>
      <c r="C31" s="158">
        <v>35</v>
      </c>
      <c r="D31" s="159">
        <v>92.3</v>
      </c>
      <c r="E31" s="159">
        <v>79.099999999999994</v>
      </c>
      <c r="F31" s="159">
        <v>58.3</v>
      </c>
      <c r="G31" s="160">
        <v>86.1</v>
      </c>
      <c r="H31" s="161">
        <v>25.2</v>
      </c>
      <c r="I31" s="330">
        <v>5.3</v>
      </c>
      <c r="J31" s="159">
        <v>67</v>
      </c>
      <c r="K31" s="159">
        <v>90.9</v>
      </c>
      <c r="L31" s="402">
        <v>81.7</v>
      </c>
      <c r="M31" s="403">
        <v>61.9</v>
      </c>
      <c r="N31" s="238">
        <v>0.98</v>
      </c>
      <c r="O31" s="317">
        <f t="shared" si="0"/>
        <v>2.0000000000000018E-2</v>
      </c>
      <c r="P31" s="331">
        <v>1.01</v>
      </c>
      <c r="Q31" s="239">
        <f t="shared" si="1"/>
        <v>1.0000000000000009E-2</v>
      </c>
      <c r="R31" s="333">
        <v>1.2</v>
      </c>
      <c r="S31" s="239">
        <f t="shared" si="2"/>
        <v>0.19999999999999996</v>
      </c>
      <c r="T31" s="159">
        <v>3.3</v>
      </c>
      <c r="U31" s="161">
        <v>10.1</v>
      </c>
      <c r="V31" s="330">
        <v>73.7</v>
      </c>
      <c r="W31" s="146">
        <v>12.6</v>
      </c>
      <c r="X31" s="146">
        <v>76.3</v>
      </c>
      <c r="Y31" s="146">
        <v>22.3</v>
      </c>
      <c r="Z31" s="146">
        <v>19.5</v>
      </c>
      <c r="AA31" s="330">
        <v>0.6</v>
      </c>
      <c r="AB31" s="335">
        <v>35.9</v>
      </c>
      <c r="AC31" s="314">
        <v>35</v>
      </c>
      <c r="AD31" s="146">
        <v>20.309999999999999</v>
      </c>
      <c r="AE31" s="146">
        <v>40.6</v>
      </c>
      <c r="AF31" s="404">
        <v>20</v>
      </c>
      <c r="AG31" s="146">
        <v>19</v>
      </c>
      <c r="AH31" s="330">
        <v>23.6</v>
      </c>
      <c r="AI31" s="330">
        <v>85.6</v>
      </c>
      <c r="AJ31" s="327">
        <v>645074</v>
      </c>
      <c r="AK31" s="405">
        <v>1545714</v>
      </c>
      <c r="AM31" s="146">
        <v>84.4</v>
      </c>
      <c r="AN31" s="388">
        <f t="shared" si="3"/>
        <v>4801.6644735054479</v>
      </c>
      <c r="AO31" s="406">
        <v>7422</v>
      </c>
    </row>
    <row r="32" spans="1:41" ht="15" customHeight="1">
      <c r="A32" s="156" t="s">
        <v>116</v>
      </c>
      <c r="B32" s="157" t="s">
        <v>117</v>
      </c>
      <c r="C32" s="158">
        <v>73</v>
      </c>
      <c r="D32" s="159">
        <v>91.3</v>
      </c>
      <c r="E32" s="159">
        <v>84.9</v>
      </c>
      <c r="F32" s="159">
        <v>56.6</v>
      </c>
      <c r="G32" s="160">
        <v>94.1</v>
      </c>
      <c r="H32" s="161">
        <v>14.8</v>
      </c>
      <c r="I32" s="330">
        <v>6.8</v>
      </c>
      <c r="J32" s="159">
        <v>90.4</v>
      </c>
      <c r="K32" s="159">
        <v>92.6</v>
      </c>
      <c r="L32" s="402">
        <v>90.3</v>
      </c>
      <c r="M32" s="403">
        <v>63.6</v>
      </c>
      <c r="N32" s="238">
        <v>1.01</v>
      </c>
      <c r="O32" s="317">
        <f t="shared" si="0"/>
        <v>1.0000000000000009E-2</v>
      </c>
      <c r="P32" s="331">
        <v>1.08</v>
      </c>
      <c r="Q32" s="239">
        <f t="shared" si="1"/>
        <v>8.0000000000000071E-2</v>
      </c>
      <c r="R32" s="333">
        <v>1.31</v>
      </c>
      <c r="S32" s="239">
        <f t="shared" si="2"/>
        <v>0.31000000000000005</v>
      </c>
      <c r="T32" s="159">
        <v>3.1</v>
      </c>
      <c r="U32" s="161">
        <v>6.2</v>
      </c>
      <c r="V32" s="330">
        <v>52.9</v>
      </c>
      <c r="W32" s="146">
        <v>29.7</v>
      </c>
      <c r="X32" s="146">
        <v>22</v>
      </c>
      <c r="Y32" s="146">
        <v>44.8</v>
      </c>
      <c r="Z32" s="146">
        <v>41.1</v>
      </c>
      <c r="AA32" s="330">
        <v>13</v>
      </c>
      <c r="AB32" s="335">
        <v>17.5</v>
      </c>
      <c r="AC32" s="314">
        <v>5</v>
      </c>
      <c r="AD32" s="146">
        <v>43.11</v>
      </c>
      <c r="AE32" s="146">
        <v>23.5</v>
      </c>
      <c r="AF32" s="404" t="s">
        <v>294</v>
      </c>
      <c r="AG32" s="146">
        <v>38</v>
      </c>
      <c r="AH32" s="330">
        <v>22.4</v>
      </c>
      <c r="AI32" s="330">
        <v>80.599999999999994</v>
      </c>
      <c r="AJ32" s="327">
        <v>599512</v>
      </c>
      <c r="AK32" s="405">
        <v>1116436</v>
      </c>
      <c r="AM32" s="146">
        <v>53.6</v>
      </c>
      <c r="AN32" s="388">
        <f t="shared" si="3"/>
        <v>5932.718042055254</v>
      </c>
      <c r="AO32" s="406">
        <v>6623.5</v>
      </c>
    </row>
    <row r="33" spans="1:41" ht="15" customHeight="1">
      <c r="A33" s="156" t="s">
        <v>118</v>
      </c>
      <c r="B33" s="157" t="s">
        <v>119</v>
      </c>
      <c r="C33" s="158">
        <v>50</v>
      </c>
      <c r="D33" s="159">
        <v>97.4</v>
      </c>
      <c r="E33" s="159">
        <v>85.9</v>
      </c>
      <c r="F33" s="159">
        <v>54.3</v>
      </c>
      <c r="G33" s="160">
        <v>95.6</v>
      </c>
      <c r="H33" s="161">
        <v>13.5</v>
      </c>
      <c r="I33" s="330">
        <v>9.1999999999999993</v>
      </c>
      <c r="J33" s="159">
        <v>160.1</v>
      </c>
      <c r="K33" s="159">
        <v>95.5</v>
      </c>
      <c r="L33" s="402">
        <v>67.400000000000006</v>
      </c>
      <c r="M33" s="403">
        <v>31.9</v>
      </c>
      <c r="N33" s="238">
        <v>0.99</v>
      </c>
      <c r="O33" s="317">
        <f t="shared" si="0"/>
        <v>1.0000000000000009E-2</v>
      </c>
      <c r="P33" s="331">
        <v>1.03</v>
      </c>
      <c r="Q33" s="239">
        <f t="shared" si="1"/>
        <v>3.0000000000000027E-2</v>
      </c>
      <c r="R33" s="333">
        <v>1.2</v>
      </c>
      <c r="S33" s="239">
        <f t="shared" si="2"/>
        <v>0.19999999999999996</v>
      </c>
      <c r="T33" s="159">
        <v>2.9</v>
      </c>
      <c r="U33" s="161">
        <v>5.6</v>
      </c>
      <c r="V33" s="330">
        <v>52.4</v>
      </c>
      <c r="W33" s="146">
        <v>5.6</v>
      </c>
      <c r="X33" s="146">
        <v>77.3</v>
      </c>
      <c r="Y33" s="146">
        <v>51.2</v>
      </c>
      <c r="Z33" s="146">
        <v>46.4</v>
      </c>
      <c r="AA33" s="330">
        <v>0.7</v>
      </c>
      <c r="AB33" s="335">
        <v>46.5</v>
      </c>
      <c r="AC33" s="314">
        <v>19</v>
      </c>
      <c r="AD33" s="146">
        <v>36.83</v>
      </c>
      <c r="AE33" s="146">
        <v>86.3</v>
      </c>
      <c r="AF33" s="404" t="s">
        <v>294</v>
      </c>
      <c r="AG33" s="146">
        <v>19</v>
      </c>
      <c r="AH33" s="330">
        <v>9.4</v>
      </c>
      <c r="AI33" s="330">
        <v>90.6</v>
      </c>
      <c r="AJ33" s="327">
        <v>451371</v>
      </c>
      <c r="AK33" s="405">
        <v>1208333</v>
      </c>
      <c r="AM33" s="146">
        <v>89.8</v>
      </c>
      <c r="AN33" s="388">
        <f t="shared" si="3"/>
        <v>5821.9712612334515</v>
      </c>
      <c r="AO33" s="406">
        <v>7034.88</v>
      </c>
    </row>
    <row r="34" spans="1:41" ht="15" customHeight="1">
      <c r="A34" s="156" t="s">
        <v>120</v>
      </c>
      <c r="B34" s="157" t="s">
        <v>121</v>
      </c>
      <c r="C34" s="158">
        <v>47</v>
      </c>
      <c r="D34" s="159">
        <v>96.7</v>
      </c>
      <c r="E34" s="159">
        <v>74.7</v>
      </c>
      <c r="F34" s="159">
        <v>74.400000000000006</v>
      </c>
      <c r="G34" s="160">
        <v>96.7</v>
      </c>
      <c r="H34" s="161">
        <v>10.1</v>
      </c>
      <c r="I34" s="330">
        <v>8</v>
      </c>
      <c r="J34" s="159">
        <v>71.2</v>
      </c>
      <c r="K34" s="159">
        <v>96.2</v>
      </c>
      <c r="L34" s="402">
        <v>94.4</v>
      </c>
      <c r="M34" s="403">
        <v>101.9</v>
      </c>
      <c r="N34" s="238">
        <v>1.01</v>
      </c>
      <c r="O34" s="317">
        <f t="shared" si="0"/>
        <v>1.0000000000000009E-2</v>
      </c>
      <c r="P34" s="331">
        <v>0.97</v>
      </c>
      <c r="Q34" s="239">
        <f t="shared" si="1"/>
        <v>3.0000000000000027E-2</v>
      </c>
      <c r="R34" s="333">
        <v>0.95</v>
      </c>
      <c r="S34" s="239">
        <f t="shared" si="2"/>
        <v>5.0000000000000044E-2</v>
      </c>
      <c r="T34" s="159">
        <v>0.9</v>
      </c>
      <c r="U34" s="161">
        <v>3.3</v>
      </c>
      <c r="V34" s="330">
        <v>80.599999999999994</v>
      </c>
      <c r="W34" s="146">
        <v>5.8</v>
      </c>
      <c r="X34" s="146">
        <v>54.5</v>
      </c>
      <c r="Y34" s="146">
        <v>18.100000000000001</v>
      </c>
      <c r="Z34" s="146">
        <v>14.9</v>
      </c>
      <c r="AA34" s="330">
        <v>0</v>
      </c>
      <c r="AB34" s="335">
        <v>49.5</v>
      </c>
      <c r="AC34" s="314">
        <v>9</v>
      </c>
      <c r="AD34" s="146">
        <v>27.27</v>
      </c>
      <c r="AE34" s="146">
        <v>60.5</v>
      </c>
      <c r="AF34" s="404" t="s">
        <v>294</v>
      </c>
      <c r="AG34" s="146">
        <v>18</v>
      </c>
      <c r="AH34" s="330">
        <v>7.4</v>
      </c>
      <c r="AI34" s="330">
        <v>87.2</v>
      </c>
      <c r="AJ34" s="327">
        <v>411163</v>
      </c>
      <c r="AK34" s="405">
        <v>1056640</v>
      </c>
      <c r="AM34" s="146">
        <v>76.8</v>
      </c>
      <c r="AN34" s="388">
        <f t="shared" si="3"/>
        <v>6327.5193064809209</v>
      </c>
      <c r="AO34" s="406">
        <v>6685.91</v>
      </c>
    </row>
    <row r="35" spans="1:41" ht="15" customHeight="1">
      <c r="A35" s="156" t="s">
        <v>122</v>
      </c>
      <c r="B35" s="157" t="s">
        <v>123</v>
      </c>
      <c r="C35" s="158">
        <v>44</v>
      </c>
      <c r="D35" s="159">
        <v>87.7</v>
      </c>
      <c r="E35" s="159">
        <v>67.8</v>
      </c>
      <c r="F35" s="159">
        <v>63.3</v>
      </c>
      <c r="G35" s="160">
        <v>86.8</v>
      </c>
      <c r="H35" s="161">
        <v>11.1</v>
      </c>
      <c r="I35" s="330">
        <v>7.2</v>
      </c>
      <c r="J35" s="159">
        <v>126.3</v>
      </c>
      <c r="K35" s="159">
        <v>99.4</v>
      </c>
      <c r="L35" s="402">
        <v>61.8</v>
      </c>
      <c r="M35" s="403">
        <v>28.8</v>
      </c>
      <c r="N35" s="238">
        <v>1.01</v>
      </c>
      <c r="O35" s="317">
        <f t="shared" si="0"/>
        <v>1.0000000000000009E-2</v>
      </c>
      <c r="P35" s="331">
        <v>1.08</v>
      </c>
      <c r="Q35" s="239">
        <f t="shared" si="1"/>
        <v>8.0000000000000071E-2</v>
      </c>
      <c r="R35" s="333">
        <v>1.18</v>
      </c>
      <c r="S35" s="239">
        <f t="shared" si="2"/>
        <v>0.17999999999999994</v>
      </c>
      <c r="T35" s="159">
        <v>1.8</v>
      </c>
      <c r="U35" s="161">
        <v>3.8</v>
      </c>
      <c r="V35" s="330">
        <v>98.6</v>
      </c>
      <c r="W35" s="146">
        <v>1.1000000000000001</v>
      </c>
      <c r="X35" s="146">
        <v>91.1</v>
      </c>
      <c r="Y35" s="146">
        <v>49.9</v>
      </c>
      <c r="Z35" s="146">
        <v>37.9</v>
      </c>
      <c r="AA35" s="330">
        <v>0</v>
      </c>
      <c r="AB35" s="335">
        <v>48.7</v>
      </c>
      <c r="AC35" s="314">
        <v>44</v>
      </c>
      <c r="AD35" s="146">
        <v>22.21</v>
      </c>
      <c r="AE35" s="146">
        <v>96.7</v>
      </c>
      <c r="AF35" s="404" t="s">
        <v>294</v>
      </c>
      <c r="AG35" s="146">
        <v>11</v>
      </c>
      <c r="AH35" s="330">
        <v>8.4</v>
      </c>
      <c r="AI35" s="330">
        <v>73.599999999999994</v>
      </c>
      <c r="AJ35" s="327">
        <v>1538589</v>
      </c>
      <c r="AK35" s="405">
        <v>4397073</v>
      </c>
      <c r="AM35" s="146">
        <v>91</v>
      </c>
      <c r="AN35" s="388">
        <f t="shared" si="3"/>
        <v>5756.0358902388016</v>
      </c>
      <c r="AO35" s="406">
        <v>25309.71</v>
      </c>
    </row>
    <row r="36" spans="1:41" ht="15" customHeight="1">
      <c r="A36" s="156" t="s">
        <v>124</v>
      </c>
      <c r="B36" s="157" t="s">
        <v>125</v>
      </c>
      <c r="C36" s="158">
        <v>51</v>
      </c>
      <c r="D36" s="159">
        <v>99.1</v>
      </c>
      <c r="E36" s="159">
        <v>91.1</v>
      </c>
      <c r="F36" s="159">
        <v>66.900000000000006</v>
      </c>
      <c r="G36" s="160">
        <v>95.6</v>
      </c>
      <c r="H36" s="161">
        <v>18.5</v>
      </c>
      <c r="I36" s="330">
        <v>5.8</v>
      </c>
      <c r="J36" s="159">
        <v>90</v>
      </c>
      <c r="K36" s="159">
        <v>93.4</v>
      </c>
      <c r="L36" s="402">
        <v>85.4</v>
      </c>
      <c r="M36" s="403">
        <v>59.2</v>
      </c>
      <c r="N36" s="238">
        <v>0.99</v>
      </c>
      <c r="O36" s="317">
        <f t="shared" si="0"/>
        <v>1.0000000000000009E-2</v>
      </c>
      <c r="P36" s="331">
        <v>1.02</v>
      </c>
      <c r="Q36" s="239">
        <f t="shared" si="1"/>
        <v>2.0000000000000018E-2</v>
      </c>
      <c r="R36" s="333">
        <v>1.0900000000000001</v>
      </c>
      <c r="S36" s="239">
        <f t="shared" si="2"/>
        <v>9.000000000000008E-2</v>
      </c>
      <c r="T36" s="159">
        <v>1.4</v>
      </c>
      <c r="U36" s="161">
        <v>3.7</v>
      </c>
      <c r="V36" s="330">
        <v>72.599999999999994</v>
      </c>
      <c r="W36" s="146">
        <v>4.8</v>
      </c>
      <c r="X36" s="146">
        <v>38.299999999999997</v>
      </c>
      <c r="Y36" s="146">
        <v>29.9</v>
      </c>
      <c r="Z36" s="146">
        <v>24.9</v>
      </c>
      <c r="AA36" s="330">
        <v>0</v>
      </c>
      <c r="AB36" s="335">
        <v>43.3</v>
      </c>
      <c r="AC36" s="314">
        <v>19</v>
      </c>
      <c r="AD36" s="146">
        <v>33.49</v>
      </c>
      <c r="AE36" s="146">
        <v>64.3</v>
      </c>
      <c r="AF36" s="404" t="s">
        <v>294</v>
      </c>
      <c r="AG36" s="146">
        <v>20</v>
      </c>
      <c r="AH36" s="330">
        <v>16.5</v>
      </c>
      <c r="AI36" s="330">
        <v>57.3</v>
      </c>
      <c r="AJ36" s="327">
        <v>964769</v>
      </c>
      <c r="AK36" s="405">
        <v>2162202</v>
      </c>
      <c r="AM36" s="146">
        <v>60.2</v>
      </c>
      <c r="AN36" s="388">
        <f t="shared" si="3"/>
        <v>4653.7973787832962</v>
      </c>
      <c r="AO36" s="406">
        <v>10062.450000000001</v>
      </c>
    </row>
    <row r="37" spans="1:41" ht="15" customHeight="1">
      <c r="A37" s="156" t="s">
        <v>126</v>
      </c>
      <c r="B37" s="157" t="s">
        <v>127</v>
      </c>
      <c r="C37" s="158">
        <v>39</v>
      </c>
      <c r="D37" s="159">
        <v>95.8</v>
      </c>
      <c r="E37" s="159">
        <v>87.9</v>
      </c>
      <c r="F37" s="159">
        <v>60.2</v>
      </c>
      <c r="G37" s="160">
        <v>94.2</v>
      </c>
      <c r="H37" s="161">
        <v>15.1</v>
      </c>
      <c r="I37" s="330">
        <v>17.100000000000001</v>
      </c>
      <c r="J37" s="159">
        <v>44</v>
      </c>
      <c r="K37" s="159">
        <v>87.1</v>
      </c>
      <c r="L37" s="402">
        <v>95</v>
      </c>
      <c r="M37" s="403">
        <v>59.5</v>
      </c>
      <c r="N37" s="238">
        <v>0.99</v>
      </c>
      <c r="O37" s="317">
        <f t="shared" si="0"/>
        <v>1.0000000000000009E-2</v>
      </c>
      <c r="P37" s="331">
        <v>1.02</v>
      </c>
      <c r="Q37" s="239">
        <f t="shared" si="1"/>
        <v>2.0000000000000018E-2</v>
      </c>
      <c r="R37" s="333">
        <v>1.1399999999999999</v>
      </c>
      <c r="S37" s="239">
        <f t="shared" si="2"/>
        <v>0.1399999999999999</v>
      </c>
      <c r="T37" s="159">
        <v>1.5</v>
      </c>
      <c r="U37" s="161">
        <v>3.2</v>
      </c>
      <c r="V37" s="330">
        <v>46.2</v>
      </c>
      <c r="W37" s="146">
        <v>0.4</v>
      </c>
      <c r="X37" s="146">
        <v>47</v>
      </c>
      <c r="Y37" s="146">
        <v>16.899999999999999</v>
      </c>
      <c r="Z37" s="146">
        <v>22</v>
      </c>
      <c r="AA37" s="330">
        <v>2</v>
      </c>
      <c r="AB37" s="335">
        <v>36.9</v>
      </c>
      <c r="AC37" s="314">
        <v>11</v>
      </c>
      <c r="AD37" s="146">
        <v>37.4</v>
      </c>
      <c r="AE37" s="146">
        <v>30.7</v>
      </c>
      <c r="AF37" s="404" t="s">
        <v>294</v>
      </c>
      <c r="AG37" s="146">
        <v>30</v>
      </c>
      <c r="AH37" s="330">
        <v>10.5</v>
      </c>
      <c r="AI37" s="330">
        <v>68.7</v>
      </c>
      <c r="AJ37" s="327">
        <v>418053</v>
      </c>
      <c r="AK37" s="405">
        <v>885711</v>
      </c>
      <c r="AM37" s="146">
        <v>61.3</v>
      </c>
      <c r="AN37" s="388">
        <f t="shared" si="3"/>
        <v>6549.461393163233</v>
      </c>
      <c r="AO37" s="406">
        <v>5800.93</v>
      </c>
    </row>
    <row r="38" spans="1:41" ht="15" customHeight="1">
      <c r="A38" s="156" t="s">
        <v>128</v>
      </c>
      <c r="B38" s="157" t="s">
        <v>129</v>
      </c>
      <c r="C38" s="158">
        <v>26</v>
      </c>
      <c r="D38" s="159">
        <v>90.8</v>
      </c>
      <c r="E38" s="159">
        <v>75.900000000000006</v>
      </c>
      <c r="F38" s="159">
        <v>40.9</v>
      </c>
      <c r="G38" s="160">
        <v>94.1</v>
      </c>
      <c r="H38" s="161">
        <v>21.5</v>
      </c>
      <c r="I38" s="330">
        <v>18.100000000000001</v>
      </c>
      <c r="J38" s="159">
        <v>56.3</v>
      </c>
      <c r="K38" s="159">
        <v>70.099999999999994</v>
      </c>
      <c r="L38" s="402">
        <v>71.5</v>
      </c>
      <c r="M38" s="403">
        <v>33.5</v>
      </c>
      <c r="N38" s="238">
        <v>0.98</v>
      </c>
      <c r="O38" s="317">
        <f t="shared" si="0"/>
        <v>2.0000000000000018E-2</v>
      </c>
      <c r="P38" s="331">
        <v>1.01</v>
      </c>
      <c r="Q38" s="239">
        <f t="shared" si="1"/>
        <v>1.0000000000000009E-2</v>
      </c>
      <c r="R38" s="333">
        <v>2.17</v>
      </c>
      <c r="S38" s="239">
        <f t="shared" si="2"/>
        <v>1.17</v>
      </c>
      <c r="T38" s="159">
        <v>10.6</v>
      </c>
      <c r="U38" s="161">
        <v>11.9</v>
      </c>
      <c r="V38" s="330">
        <v>48.2</v>
      </c>
      <c r="W38" s="146">
        <v>34.9</v>
      </c>
      <c r="X38" s="146">
        <v>18.2</v>
      </c>
      <c r="Y38" s="146">
        <v>37.700000000000003</v>
      </c>
      <c r="Z38" s="146">
        <v>33.200000000000003</v>
      </c>
      <c r="AA38" s="330">
        <v>24.7</v>
      </c>
      <c r="AB38" s="335">
        <v>31.5</v>
      </c>
      <c r="AC38" s="314">
        <v>8</v>
      </c>
      <c r="AD38" s="146">
        <v>24.72</v>
      </c>
      <c r="AE38" s="146">
        <v>19.899999999999999</v>
      </c>
      <c r="AF38" s="404">
        <v>10</v>
      </c>
      <c r="AG38" s="146">
        <v>33</v>
      </c>
      <c r="AH38" s="330">
        <v>28.1</v>
      </c>
      <c r="AI38" s="330">
        <v>74</v>
      </c>
      <c r="AJ38" s="327">
        <v>647524</v>
      </c>
      <c r="AK38" s="405">
        <v>1157873</v>
      </c>
      <c r="AM38" s="146">
        <v>32.5</v>
      </c>
      <c r="AN38" s="388">
        <f t="shared" si="3"/>
        <v>8010.1703727438153</v>
      </c>
      <c r="AO38" s="406">
        <v>9274.76</v>
      </c>
    </row>
    <row r="39" spans="1:41" ht="15" customHeight="1">
      <c r="A39" s="156" t="s">
        <v>130</v>
      </c>
      <c r="B39" s="157" t="s">
        <v>131</v>
      </c>
      <c r="C39" s="158">
        <v>42</v>
      </c>
      <c r="D39" s="159">
        <v>95.5</v>
      </c>
      <c r="E39" s="159">
        <v>88.8</v>
      </c>
      <c r="F39" s="159">
        <v>61.6</v>
      </c>
      <c r="G39" s="160">
        <v>94.1</v>
      </c>
      <c r="H39" s="161">
        <v>13.5</v>
      </c>
      <c r="I39" s="330">
        <v>13.6</v>
      </c>
      <c r="J39" s="159">
        <v>37.4</v>
      </c>
      <c r="K39" s="159">
        <v>92.6</v>
      </c>
      <c r="L39" s="402">
        <v>92.4</v>
      </c>
      <c r="M39" s="403">
        <v>78.599999999999994</v>
      </c>
      <c r="N39" s="238">
        <v>1</v>
      </c>
      <c r="O39" s="317">
        <f t="shared" si="0"/>
        <v>0</v>
      </c>
      <c r="P39" s="331">
        <v>0.96</v>
      </c>
      <c r="Q39" s="239">
        <f t="shared" si="1"/>
        <v>4.0000000000000036E-2</v>
      </c>
      <c r="R39" s="333">
        <v>0.95</v>
      </c>
      <c r="S39" s="239">
        <f t="shared" si="2"/>
        <v>5.0000000000000044E-2</v>
      </c>
      <c r="T39" s="159">
        <v>1.7</v>
      </c>
      <c r="U39" s="161">
        <v>4.0999999999999996</v>
      </c>
      <c r="V39" s="330">
        <v>55.6</v>
      </c>
      <c r="W39" s="146">
        <v>19.5</v>
      </c>
      <c r="X39" s="146">
        <v>10.4</v>
      </c>
      <c r="Y39" s="146">
        <v>23.6</v>
      </c>
      <c r="Z39" s="146">
        <v>21.8</v>
      </c>
      <c r="AA39" s="330">
        <v>0.1</v>
      </c>
      <c r="AB39" s="335">
        <v>27.9</v>
      </c>
      <c r="AC39" s="314">
        <v>5</v>
      </c>
      <c r="AD39" s="146">
        <v>33.89</v>
      </c>
      <c r="AE39" s="146">
        <v>43.2</v>
      </c>
      <c r="AF39" s="404" t="s">
        <v>294</v>
      </c>
      <c r="AG39" s="146">
        <v>34</v>
      </c>
      <c r="AH39" s="330">
        <v>15.5</v>
      </c>
      <c r="AI39" s="330">
        <v>67.599999999999994</v>
      </c>
      <c r="AJ39" s="327">
        <v>283522</v>
      </c>
      <c r="AK39" s="405">
        <v>605576</v>
      </c>
      <c r="AM39" s="146">
        <v>33.299999999999997</v>
      </c>
      <c r="AN39" s="388">
        <f t="shared" si="3"/>
        <v>7458.2215939865519</v>
      </c>
      <c r="AO39" s="406">
        <v>4516.5200000000004</v>
      </c>
    </row>
    <row r="40" spans="1:41" ht="15" customHeight="1">
      <c r="A40" s="156" t="s">
        <v>132</v>
      </c>
      <c r="B40" s="157" t="s">
        <v>133</v>
      </c>
      <c r="C40" s="158">
        <v>45</v>
      </c>
      <c r="D40" s="159">
        <v>98</v>
      </c>
      <c r="E40" s="159">
        <v>83.1</v>
      </c>
      <c r="F40" s="159">
        <v>72.599999999999994</v>
      </c>
      <c r="G40" s="160">
        <v>96.5</v>
      </c>
      <c r="H40" s="161">
        <v>17.8</v>
      </c>
      <c r="I40" s="330">
        <v>8.1</v>
      </c>
      <c r="J40" s="159">
        <v>27.2</v>
      </c>
      <c r="K40" s="159">
        <v>98</v>
      </c>
      <c r="L40" s="402">
        <v>88</v>
      </c>
      <c r="M40" s="403">
        <v>75.099999999999994</v>
      </c>
      <c r="N40" s="238">
        <v>0.95</v>
      </c>
      <c r="O40" s="317">
        <f t="shared" si="0"/>
        <v>5.0000000000000044E-2</v>
      </c>
      <c r="P40" s="331">
        <v>0.99</v>
      </c>
      <c r="Q40" s="239">
        <f t="shared" si="1"/>
        <v>1.0000000000000009E-2</v>
      </c>
      <c r="R40" s="333">
        <v>1.21</v>
      </c>
      <c r="S40" s="239">
        <f t="shared" si="2"/>
        <v>0.20999999999999996</v>
      </c>
      <c r="T40" s="159">
        <v>0.8</v>
      </c>
      <c r="U40" s="161">
        <v>2.9</v>
      </c>
      <c r="V40" s="330">
        <v>89.5</v>
      </c>
      <c r="W40" s="146">
        <v>5.7</v>
      </c>
      <c r="X40" s="146">
        <v>45.8</v>
      </c>
      <c r="Y40" s="146">
        <v>20.9</v>
      </c>
      <c r="Z40" s="146">
        <v>16.8</v>
      </c>
      <c r="AA40" s="330">
        <v>0</v>
      </c>
      <c r="AB40" s="335">
        <v>33.6</v>
      </c>
      <c r="AC40" s="314">
        <v>12</v>
      </c>
      <c r="AD40" s="146">
        <v>39.799999999999997</v>
      </c>
      <c r="AE40" s="146">
        <v>41.6</v>
      </c>
      <c r="AF40" s="404" t="s">
        <v>294</v>
      </c>
      <c r="AG40" s="146">
        <v>23</v>
      </c>
      <c r="AH40" s="330">
        <v>5.2</v>
      </c>
      <c r="AI40" s="330">
        <v>90.6</v>
      </c>
      <c r="AJ40" s="327">
        <v>277677</v>
      </c>
      <c r="AK40" s="405">
        <v>638289</v>
      </c>
      <c r="AM40" s="146">
        <v>64.2</v>
      </c>
      <c r="AN40" s="388">
        <f t="shared" si="3"/>
        <v>7467.9651380487521</v>
      </c>
      <c r="AO40" s="406">
        <v>4766.72</v>
      </c>
    </row>
    <row r="41" spans="1:41" ht="15" customHeight="1">
      <c r="A41" s="156" t="s">
        <v>134</v>
      </c>
      <c r="B41" s="157" t="s">
        <v>135</v>
      </c>
      <c r="C41" s="158">
        <v>52</v>
      </c>
      <c r="D41" s="159">
        <v>85.9</v>
      </c>
      <c r="E41" s="159">
        <v>82</v>
      </c>
      <c r="F41" s="159">
        <v>76.400000000000006</v>
      </c>
      <c r="G41" s="160">
        <v>84.5</v>
      </c>
      <c r="H41" s="161">
        <v>12.5</v>
      </c>
      <c r="I41" s="330">
        <v>15.5</v>
      </c>
      <c r="J41" s="159">
        <v>115.5</v>
      </c>
      <c r="K41" s="159">
        <v>99.1</v>
      </c>
      <c r="L41" s="402">
        <v>88.3</v>
      </c>
      <c r="M41" s="403">
        <v>91.6</v>
      </c>
      <c r="N41" s="238">
        <v>0.96</v>
      </c>
      <c r="O41" s="317">
        <f t="shared" si="0"/>
        <v>4.0000000000000036E-2</v>
      </c>
      <c r="P41" s="331">
        <v>1.01</v>
      </c>
      <c r="Q41" s="239">
        <f t="shared" si="1"/>
        <v>1.0000000000000009E-2</v>
      </c>
      <c r="R41" s="333">
        <v>1.47</v>
      </c>
      <c r="S41" s="239">
        <f t="shared" si="2"/>
        <v>0.47</v>
      </c>
      <c r="T41" s="159">
        <v>0.7</v>
      </c>
      <c r="U41" s="161">
        <v>1.6</v>
      </c>
      <c r="V41" s="330">
        <v>90.7</v>
      </c>
      <c r="W41" s="146">
        <v>1.2</v>
      </c>
      <c r="X41" s="146">
        <v>84.7</v>
      </c>
      <c r="Y41" s="146">
        <v>16.899999999999999</v>
      </c>
      <c r="Z41" s="146">
        <v>13.5</v>
      </c>
      <c r="AA41" s="330">
        <v>0.4</v>
      </c>
      <c r="AB41" s="335">
        <v>50.7</v>
      </c>
      <c r="AC41" s="314">
        <v>20</v>
      </c>
      <c r="AD41" s="146">
        <v>22.3</v>
      </c>
      <c r="AE41" s="146">
        <v>72</v>
      </c>
      <c r="AF41" s="404">
        <v>15</v>
      </c>
      <c r="AG41" s="146">
        <v>14</v>
      </c>
      <c r="AH41" s="330">
        <v>4.5</v>
      </c>
      <c r="AI41" s="330">
        <v>96.2</v>
      </c>
      <c r="AJ41" s="327">
        <v>271029</v>
      </c>
      <c r="AK41" s="405">
        <v>759164</v>
      </c>
      <c r="AM41" s="146">
        <v>91.9</v>
      </c>
      <c r="AN41" s="388">
        <f t="shared" si="3"/>
        <v>7659.8995737416417</v>
      </c>
      <c r="AO41" s="406">
        <v>5815.12</v>
      </c>
    </row>
    <row r="42" spans="1:41" ht="15" customHeight="1">
      <c r="A42" s="156" t="s">
        <v>136</v>
      </c>
      <c r="B42" s="157" t="s">
        <v>137</v>
      </c>
      <c r="C42" s="158">
        <v>38</v>
      </c>
      <c r="D42" s="159">
        <v>87.2</v>
      </c>
      <c r="E42" s="159">
        <v>69.5</v>
      </c>
      <c r="F42" s="159">
        <v>34.6</v>
      </c>
      <c r="G42" s="160">
        <v>87.1</v>
      </c>
      <c r="H42" s="161">
        <v>31.4</v>
      </c>
      <c r="I42" s="330">
        <v>14</v>
      </c>
      <c r="J42" s="159">
        <v>170.6</v>
      </c>
      <c r="K42" s="159">
        <v>56.6</v>
      </c>
      <c r="L42" s="402">
        <v>44</v>
      </c>
      <c r="M42" s="403">
        <v>30</v>
      </c>
      <c r="N42" s="238">
        <v>0.9</v>
      </c>
      <c r="O42" s="317">
        <f t="shared" si="0"/>
        <v>9.9999999999999978E-2</v>
      </c>
      <c r="P42" s="331">
        <v>1.01</v>
      </c>
      <c r="Q42" s="239">
        <f t="shared" si="1"/>
        <v>1.0000000000000009E-2</v>
      </c>
      <c r="R42" s="333">
        <v>1.1599999999999999</v>
      </c>
      <c r="S42" s="239">
        <f t="shared" si="2"/>
        <v>0.15999999999999992</v>
      </c>
      <c r="T42" s="159">
        <v>45</v>
      </c>
      <c r="U42" s="161">
        <v>44.2</v>
      </c>
      <c r="V42" s="330">
        <v>28.6</v>
      </c>
      <c r="W42" s="146">
        <v>48.2</v>
      </c>
      <c r="X42" s="146">
        <v>37.4</v>
      </c>
      <c r="Y42" s="146">
        <v>44.3</v>
      </c>
      <c r="Z42" s="146">
        <v>33</v>
      </c>
      <c r="AA42" s="330">
        <v>52.6</v>
      </c>
      <c r="AB42" s="335">
        <v>13.8</v>
      </c>
      <c r="AC42" s="314">
        <v>7</v>
      </c>
      <c r="AD42" s="146">
        <v>80.180000000000007</v>
      </c>
      <c r="AE42" s="146">
        <v>14.6</v>
      </c>
      <c r="AF42" s="404">
        <v>35</v>
      </c>
      <c r="AG42" s="146">
        <v>56</v>
      </c>
      <c r="AH42" s="330">
        <v>50.1</v>
      </c>
      <c r="AI42" s="330">
        <v>76.3</v>
      </c>
      <c r="AJ42" s="327">
        <v>175238</v>
      </c>
      <c r="AK42" s="405">
        <v>310327</v>
      </c>
      <c r="AM42" s="146">
        <v>51.2</v>
      </c>
      <c r="AN42" s="388">
        <f t="shared" si="3"/>
        <v>12998.514470220123</v>
      </c>
      <c r="AO42" s="406">
        <v>4033.79</v>
      </c>
    </row>
    <row r="43" spans="1:41" ht="15" customHeight="1">
      <c r="A43" s="156" t="s">
        <v>138</v>
      </c>
      <c r="B43" s="157" t="s">
        <v>139</v>
      </c>
      <c r="C43" s="158">
        <v>63</v>
      </c>
      <c r="D43" s="159">
        <v>93.9</v>
      </c>
      <c r="E43" s="159">
        <v>84.4</v>
      </c>
      <c r="F43" s="159">
        <v>52.6</v>
      </c>
      <c r="G43" s="160">
        <v>91.4</v>
      </c>
      <c r="H43" s="161">
        <v>19.2</v>
      </c>
      <c r="I43" s="330">
        <v>5.7</v>
      </c>
      <c r="J43" s="159">
        <v>319.60000000000002</v>
      </c>
      <c r="K43" s="159">
        <v>94.9</v>
      </c>
      <c r="L43" s="402">
        <v>82.2</v>
      </c>
      <c r="M43" s="403">
        <v>71.400000000000006</v>
      </c>
      <c r="N43" s="238">
        <v>0.99</v>
      </c>
      <c r="O43" s="317">
        <f t="shared" si="0"/>
        <v>1.0000000000000009E-2</v>
      </c>
      <c r="P43" s="331">
        <v>1.01</v>
      </c>
      <c r="Q43" s="239">
        <f t="shared" si="1"/>
        <v>1.0000000000000009E-2</v>
      </c>
      <c r="R43" s="333">
        <v>1.0900000000000001</v>
      </c>
      <c r="S43" s="239">
        <f t="shared" si="2"/>
        <v>9.000000000000008E-2</v>
      </c>
      <c r="T43" s="159">
        <v>1.4</v>
      </c>
      <c r="U43" s="161">
        <v>3.9</v>
      </c>
      <c r="V43" s="330">
        <v>48.5</v>
      </c>
      <c r="W43" s="146">
        <v>13.1</v>
      </c>
      <c r="X43" s="146">
        <v>31.2</v>
      </c>
      <c r="Y43" s="146">
        <v>43.5</v>
      </c>
      <c r="Z43" s="146">
        <v>37.9</v>
      </c>
      <c r="AA43" s="330">
        <v>6.2</v>
      </c>
      <c r="AB43" s="335">
        <v>35</v>
      </c>
      <c r="AC43" s="314">
        <v>23</v>
      </c>
      <c r="AD43" s="146">
        <v>37.26</v>
      </c>
      <c r="AE43" s="146">
        <v>19.600000000000001</v>
      </c>
      <c r="AF43" s="404" t="s">
        <v>294</v>
      </c>
      <c r="AG43" s="146">
        <v>25</v>
      </c>
      <c r="AH43" s="330">
        <v>20.9</v>
      </c>
      <c r="AI43" s="330">
        <v>69</v>
      </c>
      <c r="AJ43" s="327">
        <v>487505</v>
      </c>
      <c r="AK43" s="405">
        <v>993183</v>
      </c>
      <c r="AM43" s="146">
        <v>62.6</v>
      </c>
      <c r="AN43" s="388">
        <f t="shared" si="3"/>
        <v>5264.0953379185912</v>
      </c>
      <c r="AO43" s="406">
        <v>5228.21</v>
      </c>
    </row>
    <row r="44" spans="1:41" ht="15" customHeight="1">
      <c r="A44" s="156" t="s">
        <v>140</v>
      </c>
      <c r="B44" s="157" t="s">
        <v>141</v>
      </c>
      <c r="C44" s="158">
        <v>29</v>
      </c>
      <c r="D44" s="159">
        <v>85.8</v>
      </c>
      <c r="E44" s="159">
        <v>81.3</v>
      </c>
      <c r="F44" s="159">
        <v>76.900000000000006</v>
      </c>
      <c r="G44" s="160">
        <v>85.9</v>
      </c>
      <c r="H44" s="161">
        <v>19.2</v>
      </c>
      <c r="I44" s="330">
        <v>13.5</v>
      </c>
      <c r="J44" s="159">
        <v>83.4</v>
      </c>
      <c r="K44" s="159">
        <v>95.7</v>
      </c>
      <c r="L44" s="402">
        <v>88.7</v>
      </c>
      <c r="M44" s="403">
        <v>68</v>
      </c>
      <c r="N44" s="238">
        <v>1.01</v>
      </c>
      <c r="O44" s="317">
        <f t="shared" si="0"/>
        <v>1.0000000000000009E-2</v>
      </c>
      <c r="P44" s="331">
        <v>1.06</v>
      </c>
      <c r="Q44" s="239">
        <f t="shared" si="1"/>
        <v>6.0000000000000053E-2</v>
      </c>
      <c r="R44" s="333">
        <v>1.45</v>
      </c>
      <c r="S44" s="239">
        <f t="shared" si="2"/>
        <v>0.44999999999999996</v>
      </c>
      <c r="T44" s="159">
        <v>1.9</v>
      </c>
      <c r="U44" s="161">
        <v>4.0999999999999996</v>
      </c>
      <c r="V44" s="330">
        <v>68.3</v>
      </c>
      <c r="W44" s="146">
        <v>13.8</v>
      </c>
      <c r="X44" s="146">
        <v>57.6</v>
      </c>
      <c r="Y44" s="146">
        <v>29</v>
      </c>
      <c r="Z44" s="146">
        <v>25</v>
      </c>
      <c r="AA44" s="330">
        <v>0.4</v>
      </c>
      <c r="AB44" s="335">
        <v>56.6</v>
      </c>
      <c r="AC44" s="314">
        <v>38</v>
      </c>
      <c r="AD44" s="146">
        <v>34.61</v>
      </c>
      <c r="AE44" s="146">
        <v>48</v>
      </c>
      <c r="AF44" s="404">
        <v>15</v>
      </c>
      <c r="AG44" s="146">
        <v>30</v>
      </c>
      <c r="AH44" s="330">
        <v>18.399999999999999</v>
      </c>
      <c r="AI44" s="330">
        <v>90</v>
      </c>
      <c r="AJ44" s="327">
        <v>137926</v>
      </c>
      <c r="AK44" s="405">
        <v>340671</v>
      </c>
      <c r="AM44" s="146">
        <v>81.599999999999994</v>
      </c>
      <c r="AN44" s="388">
        <f t="shared" si="3"/>
        <v>13185.595486554475</v>
      </c>
      <c r="AO44" s="406">
        <v>4491.95</v>
      </c>
    </row>
    <row r="45" spans="1:41" ht="15" customHeight="1">
      <c r="A45" s="156" t="s">
        <v>142</v>
      </c>
      <c r="B45" s="157" t="s">
        <v>143</v>
      </c>
      <c r="C45" s="158">
        <v>45</v>
      </c>
      <c r="D45" s="159">
        <v>80.8</v>
      </c>
      <c r="E45" s="159">
        <v>68.5</v>
      </c>
      <c r="F45" s="159">
        <v>53.5</v>
      </c>
      <c r="G45" s="160">
        <v>80.599999999999994</v>
      </c>
      <c r="H45" s="161">
        <v>21.1</v>
      </c>
      <c r="I45" s="330">
        <v>5</v>
      </c>
      <c r="J45" s="159">
        <v>199.2</v>
      </c>
      <c r="K45" s="159">
        <v>59.2</v>
      </c>
      <c r="L45" s="402">
        <v>48.1</v>
      </c>
      <c r="M45" s="403">
        <v>18.899999999999999</v>
      </c>
      <c r="N45" s="238">
        <v>0.9</v>
      </c>
      <c r="O45" s="317">
        <f t="shared" si="0"/>
        <v>9.9999999999999978E-2</v>
      </c>
      <c r="P45" s="331">
        <v>0.99</v>
      </c>
      <c r="Q45" s="239">
        <f t="shared" si="1"/>
        <v>1.0000000000000009E-2</v>
      </c>
      <c r="R45" s="333">
        <v>1.3</v>
      </c>
      <c r="S45" s="239">
        <f t="shared" si="2"/>
        <v>0.30000000000000004</v>
      </c>
      <c r="T45" s="159">
        <v>31.6</v>
      </c>
      <c r="U45" s="161">
        <v>33</v>
      </c>
      <c r="V45" s="330">
        <v>48.7</v>
      </c>
      <c r="W45" s="146">
        <v>11.7</v>
      </c>
      <c r="X45" s="146">
        <v>35.799999999999997</v>
      </c>
      <c r="Y45" s="146">
        <v>43.9</v>
      </c>
      <c r="Z45" s="146">
        <v>38.700000000000003</v>
      </c>
      <c r="AA45" s="330">
        <v>55.2</v>
      </c>
      <c r="AB45" s="335">
        <v>9.1999999999999993</v>
      </c>
      <c r="AC45" s="314">
        <v>18</v>
      </c>
      <c r="AD45" s="146">
        <v>60.91</v>
      </c>
      <c r="AE45" s="146">
        <v>26.1</v>
      </c>
      <c r="AF45" s="404">
        <v>40</v>
      </c>
      <c r="AG45" s="146">
        <v>58</v>
      </c>
      <c r="AH45" s="330">
        <v>17.2</v>
      </c>
      <c r="AI45" s="330">
        <v>57.8</v>
      </c>
      <c r="AJ45" s="327">
        <v>173924</v>
      </c>
      <c r="AK45" s="405">
        <v>315943</v>
      </c>
      <c r="AM45" s="146">
        <v>51.5</v>
      </c>
      <c r="AN45" s="388">
        <f t="shared" si="3"/>
        <v>16589.732958160173</v>
      </c>
      <c r="AO45" s="406">
        <v>5241.41</v>
      </c>
    </row>
    <row r="46" spans="1:41" ht="15" customHeight="1">
      <c r="A46" s="156" t="s">
        <v>144</v>
      </c>
      <c r="B46" s="157" t="s">
        <v>145</v>
      </c>
      <c r="C46" s="158">
        <v>25</v>
      </c>
      <c r="D46" s="159">
        <v>96.3</v>
      </c>
      <c r="E46" s="159">
        <v>91.9</v>
      </c>
      <c r="F46" s="159">
        <v>66.7</v>
      </c>
      <c r="G46" s="160">
        <v>94.7</v>
      </c>
      <c r="H46" s="161">
        <v>20.5</v>
      </c>
      <c r="I46" s="330">
        <v>1.9</v>
      </c>
      <c r="J46" s="159">
        <v>74.5</v>
      </c>
      <c r="K46" s="159">
        <v>95.1</v>
      </c>
      <c r="L46" s="402">
        <v>99.9</v>
      </c>
      <c r="M46" s="403">
        <v>97</v>
      </c>
      <c r="N46" s="238">
        <v>1</v>
      </c>
      <c r="O46" s="317">
        <f t="shared" si="0"/>
        <v>0</v>
      </c>
      <c r="P46" s="331">
        <v>1</v>
      </c>
      <c r="Q46" s="239">
        <f t="shared" si="1"/>
        <v>0</v>
      </c>
      <c r="R46" s="333">
        <v>1.43</v>
      </c>
      <c r="S46" s="239">
        <f t="shared" si="2"/>
        <v>0.42999999999999994</v>
      </c>
      <c r="T46" s="159">
        <v>2.2999999999999998</v>
      </c>
      <c r="U46" s="161">
        <v>5.2</v>
      </c>
      <c r="V46" s="330">
        <v>61.1</v>
      </c>
      <c r="W46" s="146">
        <v>23.2</v>
      </c>
      <c r="X46" s="146">
        <v>66.099999999999994</v>
      </c>
      <c r="Y46" s="146">
        <v>17.600000000000001</v>
      </c>
      <c r="Z46" s="146">
        <v>15.1</v>
      </c>
      <c r="AA46" s="330">
        <v>1.1000000000000001</v>
      </c>
      <c r="AB46" s="335">
        <v>46.1</v>
      </c>
      <c r="AC46" s="314">
        <v>14</v>
      </c>
      <c r="AD46" s="146">
        <v>26.16</v>
      </c>
      <c r="AE46" s="146">
        <v>35.299999999999997</v>
      </c>
      <c r="AF46" s="404">
        <v>10</v>
      </c>
      <c r="AG46" s="146">
        <v>24</v>
      </c>
      <c r="AH46" s="330">
        <v>9.9</v>
      </c>
      <c r="AI46" s="330">
        <v>93.2</v>
      </c>
      <c r="AJ46" s="327">
        <v>159155</v>
      </c>
      <c r="AK46" s="405">
        <v>393177</v>
      </c>
      <c r="AM46" s="146">
        <v>88.8</v>
      </c>
      <c r="AN46" s="388">
        <f t="shared" si="3"/>
        <v>8082.9499182302116</v>
      </c>
      <c r="AO46" s="406">
        <v>3178.03</v>
      </c>
    </row>
    <row r="47" spans="1:41" ht="15" customHeight="1">
      <c r="A47" s="156" t="s">
        <v>146</v>
      </c>
      <c r="B47" s="157" t="s">
        <v>147</v>
      </c>
      <c r="C47" s="158">
        <v>42</v>
      </c>
      <c r="D47" s="159">
        <v>87.4</v>
      </c>
      <c r="E47" s="159">
        <v>91.1</v>
      </c>
      <c r="F47" s="159">
        <v>53.8</v>
      </c>
      <c r="G47" s="160">
        <v>89.4</v>
      </c>
      <c r="H47" s="161">
        <v>21.3</v>
      </c>
      <c r="I47" s="330">
        <v>8</v>
      </c>
      <c r="J47" s="159">
        <v>76.2</v>
      </c>
      <c r="K47" s="159">
        <v>89.3</v>
      </c>
      <c r="L47" s="402">
        <v>89.3</v>
      </c>
      <c r="M47" s="403">
        <v>62.8</v>
      </c>
      <c r="N47" s="238">
        <v>0.99</v>
      </c>
      <c r="O47" s="317">
        <f t="shared" si="0"/>
        <v>1.0000000000000009E-2</v>
      </c>
      <c r="P47" s="331">
        <v>1.02</v>
      </c>
      <c r="Q47" s="239">
        <f t="shared" si="1"/>
        <v>2.0000000000000018E-2</v>
      </c>
      <c r="R47" s="333">
        <v>1.17</v>
      </c>
      <c r="S47" s="239">
        <f t="shared" si="2"/>
        <v>0.16999999999999993</v>
      </c>
      <c r="T47" s="159">
        <v>2.7</v>
      </c>
      <c r="U47" s="161">
        <v>5.3</v>
      </c>
      <c r="V47" s="330">
        <v>72.2</v>
      </c>
      <c r="W47" s="146">
        <v>6</v>
      </c>
      <c r="X47" s="146">
        <v>58.5</v>
      </c>
      <c r="Y47" s="146">
        <v>45.2</v>
      </c>
      <c r="Z47" s="146">
        <v>37.6</v>
      </c>
      <c r="AA47" s="330">
        <v>1</v>
      </c>
      <c r="AB47" s="335">
        <v>66.400000000000006</v>
      </c>
      <c r="AC47" s="314">
        <v>7</v>
      </c>
      <c r="AD47" s="146">
        <v>39.58</v>
      </c>
      <c r="AE47" s="146">
        <v>38.1</v>
      </c>
      <c r="AF47" s="404" t="s">
        <v>294</v>
      </c>
      <c r="AG47" s="146">
        <v>30</v>
      </c>
      <c r="AH47" s="330">
        <v>17.8</v>
      </c>
      <c r="AI47" s="330">
        <v>74.599999999999994</v>
      </c>
      <c r="AJ47" s="327">
        <v>503282</v>
      </c>
      <c r="AK47" s="405">
        <v>990341</v>
      </c>
      <c r="AM47" s="146">
        <v>76.400000000000006</v>
      </c>
      <c r="AN47" s="388">
        <f t="shared" si="3"/>
        <v>5262.5004922546877</v>
      </c>
      <c r="AO47" s="406">
        <v>5211.67</v>
      </c>
    </row>
    <row r="48" spans="1:41" ht="15" customHeight="1">
      <c r="A48" s="156" t="s">
        <v>148</v>
      </c>
      <c r="B48" s="157" t="s">
        <v>149</v>
      </c>
      <c r="C48" s="158">
        <v>55</v>
      </c>
      <c r="D48" s="159">
        <v>84.1</v>
      </c>
      <c r="E48" s="159">
        <v>73.3</v>
      </c>
      <c r="F48" s="159">
        <v>43.1</v>
      </c>
      <c r="G48" s="160">
        <v>84.3</v>
      </c>
      <c r="H48" s="161">
        <v>23</v>
      </c>
      <c r="I48" s="330">
        <v>3.9</v>
      </c>
      <c r="J48" s="159">
        <v>79.2</v>
      </c>
      <c r="K48" s="159">
        <v>93.3</v>
      </c>
      <c r="L48" s="402">
        <v>53</v>
      </c>
      <c r="M48" s="403">
        <v>16.7</v>
      </c>
      <c r="N48" s="238">
        <v>0.94</v>
      </c>
      <c r="O48" s="317">
        <f t="shared" si="0"/>
        <v>6.0000000000000053E-2</v>
      </c>
      <c r="P48" s="331">
        <v>1.01</v>
      </c>
      <c r="Q48" s="239">
        <f t="shared" si="1"/>
        <v>1.0000000000000009E-2</v>
      </c>
      <c r="R48" s="333">
        <v>1.45</v>
      </c>
      <c r="S48" s="239">
        <f t="shared" si="2"/>
        <v>0.44999999999999996</v>
      </c>
      <c r="T48" s="159">
        <v>60.6</v>
      </c>
      <c r="U48" s="161">
        <v>61</v>
      </c>
      <c r="V48" s="330">
        <v>41.7</v>
      </c>
      <c r="W48" s="146">
        <v>50.9</v>
      </c>
      <c r="X48" s="146">
        <v>52.8</v>
      </c>
      <c r="Y48" s="146">
        <v>74</v>
      </c>
      <c r="Z48" s="146">
        <v>60.4</v>
      </c>
      <c r="AA48" s="330">
        <v>70.8</v>
      </c>
      <c r="AB48" s="335">
        <v>8.8000000000000007</v>
      </c>
      <c r="AC48" s="314">
        <v>19</v>
      </c>
      <c r="AD48" s="146">
        <v>82.74</v>
      </c>
      <c r="AE48" s="146">
        <v>8.8000000000000007</v>
      </c>
      <c r="AF48" s="404">
        <v>35</v>
      </c>
      <c r="AG48" s="146">
        <v>82</v>
      </c>
      <c r="AH48" s="330">
        <v>18.5</v>
      </c>
      <c r="AI48" s="330">
        <v>56.7</v>
      </c>
      <c r="AJ48" s="327">
        <v>495492</v>
      </c>
      <c r="AK48" s="405">
        <v>926976</v>
      </c>
      <c r="AM48" s="146">
        <v>81</v>
      </c>
      <c r="AN48" s="388">
        <f t="shared" si="3"/>
        <v>7859.3620546810271</v>
      </c>
      <c r="AO48" s="406">
        <v>7285.44</v>
      </c>
    </row>
    <row r="49" spans="1:41" ht="15" customHeight="1">
      <c r="A49" s="156" t="s">
        <v>150</v>
      </c>
      <c r="B49" s="157" t="s">
        <v>151</v>
      </c>
      <c r="C49" s="158">
        <v>37</v>
      </c>
      <c r="D49" s="159">
        <v>94.6</v>
      </c>
      <c r="E49" s="159">
        <v>78</v>
      </c>
      <c r="F49" s="159">
        <v>61.7</v>
      </c>
      <c r="G49" s="160">
        <v>94.3</v>
      </c>
      <c r="H49" s="161">
        <v>14.2</v>
      </c>
      <c r="I49" s="330">
        <v>6.1</v>
      </c>
      <c r="J49" s="159">
        <v>131.69999999999999</v>
      </c>
      <c r="K49" s="159">
        <v>52.6</v>
      </c>
      <c r="L49" s="402">
        <v>77.3</v>
      </c>
      <c r="M49" s="403">
        <v>44.3</v>
      </c>
      <c r="N49" s="238">
        <v>0.99</v>
      </c>
      <c r="O49" s="317">
        <f t="shared" si="0"/>
        <v>1.0000000000000009E-2</v>
      </c>
      <c r="P49" s="331">
        <v>1</v>
      </c>
      <c r="Q49" s="239">
        <f t="shared" si="1"/>
        <v>0</v>
      </c>
      <c r="R49" s="333">
        <v>1.2</v>
      </c>
      <c r="S49" s="239">
        <f t="shared" si="2"/>
        <v>0.19999999999999996</v>
      </c>
      <c r="T49" s="159">
        <v>1.2</v>
      </c>
      <c r="U49" s="161">
        <v>3.1</v>
      </c>
      <c r="V49" s="330">
        <v>79</v>
      </c>
      <c r="W49" s="146">
        <v>4.0999999999999996</v>
      </c>
      <c r="X49" s="146">
        <v>62.4</v>
      </c>
      <c r="Y49" s="146">
        <v>29.9</v>
      </c>
      <c r="Z49" s="146">
        <v>24.9</v>
      </c>
      <c r="AA49" s="330">
        <v>0.6</v>
      </c>
      <c r="AB49" s="335">
        <v>49.5</v>
      </c>
      <c r="AC49" s="314">
        <v>14</v>
      </c>
      <c r="AD49" s="146">
        <v>46.47</v>
      </c>
      <c r="AE49" s="146">
        <v>63.9</v>
      </c>
      <c r="AF49" s="404" t="s">
        <v>294</v>
      </c>
      <c r="AG49" s="146">
        <v>21</v>
      </c>
      <c r="AH49" s="330">
        <v>10.7</v>
      </c>
      <c r="AI49" s="330">
        <v>86.8</v>
      </c>
      <c r="AJ49" s="327">
        <v>510535</v>
      </c>
      <c r="AK49" s="405">
        <v>1163186</v>
      </c>
      <c r="AM49" s="146">
        <v>79.3</v>
      </c>
      <c r="AN49" s="388">
        <f t="shared" si="3"/>
        <v>5511.4917132771543</v>
      </c>
      <c r="AO49" s="406">
        <v>6410.89</v>
      </c>
    </row>
    <row r="50" spans="1:41" ht="15" customHeight="1">
      <c r="A50" s="156" t="s">
        <v>152</v>
      </c>
      <c r="B50" s="157" t="s">
        <v>153</v>
      </c>
      <c r="C50" s="158">
        <v>51</v>
      </c>
      <c r="D50" s="159">
        <v>95.9</v>
      </c>
      <c r="E50" s="159">
        <v>88.6</v>
      </c>
      <c r="F50" s="159">
        <v>61.4</v>
      </c>
      <c r="G50" s="160">
        <v>92.1</v>
      </c>
      <c r="H50" s="161">
        <v>16.600000000000001</v>
      </c>
      <c r="I50" s="330">
        <v>5.4</v>
      </c>
      <c r="J50" s="159">
        <v>79.5</v>
      </c>
      <c r="K50" s="159">
        <v>95.3</v>
      </c>
      <c r="L50" s="402">
        <v>94.1</v>
      </c>
      <c r="M50" s="403">
        <v>77.599999999999994</v>
      </c>
      <c r="N50" s="238">
        <v>1</v>
      </c>
      <c r="O50" s="317">
        <f t="shared" si="0"/>
        <v>0</v>
      </c>
      <c r="P50" s="331">
        <v>1.01</v>
      </c>
      <c r="Q50" s="239">
        <f t="shared" si="1"/>
        <v>1.0000000000000009E-2</v>
      </c>
      <c r="R50" s="333">
        <v>1.32</v>
      </c>
      <c r="S50" s="239">
        <f t="shared" si="2"/>
        <v>0.32000000000000006</v>
      </c>
      <c r="T50" s="159">
        <v>1.4</v>
      </c>
      <c r="U50" s="161">
        <v>3.6</v>
      </c>
      <c r="V50" s="330">
        <v>75.2</v>
      </c>
      <c r="W50" s="146">
        <v>6.3</v>
      </c>
      <c r="X50" s="146">
        <v>14.9</v>
      </c>
      <c r="Y50" s="146">
        <v>26.8</v>
      </c>
      <c r="Z50" s="146">
        <v>22.6</v>
      </c>
      <c r="AA50" s="330">
        <v>0.6</v>
      </c>
      <c r="AB50" s="335">
        <v>60.9</v>
      </c>
      <c r="AC50" s="314">
        <v>16</v>
      </c>
      <c r="AD50" s="146">
        <v>46.51</v>
      </c>
      <c r="AE50" s="146">
        <v>38.6</v>
      </c>
      <c r="AF50" s="404" t="s">
        <v>294</v>
      </c>
      <c r="AG50" s="146">
        <v>27</v>
      </c>
      <c r="AH50" s="330">
        <v>7.7</v>
      </c>
      <c r="AI50" s="330">
        <v>86.5</v>
      </c>
      <c r="AJ50" s="327">
        <v>278839</v>
      </c>
      <c r="AK50" s="405">
        <v>590013</v>
      </c>
      <c r="AM50" s="146">
        <v>48.8</v>
      </c>
      <c r="AN50" s="388">
        <f t="shared" si="3"/>
        <v>6224.6933542142287</v>
      </c>
      <c r="AO50" s="406">
        <v>3672.65</v>
      </c>
    </row>
    <row r="51" spans="1:41" ht="15" customHeight="1">
      <c r="A51" s="156" t="s">
        <v>154</v>
      </c>
      <c r="B51" s="157" t="s">
        <v>155</v>
      </c>
      <c r="C51" s="158">
        <v>57</v>
      </c>
      <c r="D51" s="159">
        <v>66.5</v>
      </c>
      <c r="E51" s="159">
        <v>58</v>
      </c>
      <c r="F51" s="159">
        <v>50.7</v>
      </c>
      <c r="G51" s="160">
        <v>77.3</v>
      </c>
      <c r="H51" s="161">
        <v>12.4</v>
      </c>
      <c r="I51" s="330">
        <v>30.5</v>
      </c>
      <c r="J51" s="159">
        <v>141</v>
      </c>
      <c r="K51" s="159">
        <v>97.2</v>
      </c>
      <c r="L51" s="402">
        <v>24.6</v>
      </c>
      <c r="M51" s="403">
        <v>14.5</v>
      </c>
      <c r="N51" s="238">
        <v>0.8</v>
      </c>
      <c r="O51" s="317">
        <f t="shared" si="0"/>
        <v>0.19999999999999996</v>
      </c>
      <c r="P51" s="331">
        <v>1.01</v>
      </c>
      <c r="Q51" s="239">
        <f t="shared" si="1"/>
        <v>1.0000000000000009E-2</v>
      </c>
      <c r="R51" s="333">
        <v>1.36</v>
      </c>
      <c r="S51" s="239">
        <f t="shared" si="2"/>
        <v>0.3600000000000001</v>
      </c>
      <c r="T51" s="159">
        <v>66.400000000000006</v>
      </c>
      <c r="U51" s="161">
        <v>66</v>
      </c>
      <c r="V51" s="330">
        <v>52.9</v>
      </c>
      <c r="W51" s="146">
        <v>31.8</v>
      </c>
      <c r="X51" s="146">
        <v>33.5</v>
      </c>
      <c r="Y51" s="146">
        <v>56.1</v>
      </c>
      <c r="Z51" s="146">
        <v>47.4</v>
      </c>
      <c r="AA51" s="330">
        <v>40</v>
      </c>
      <c r="AB51" s="335">
        <v>20.3</v>
      </c>
      <c r="AC51" s="314">
        <v>3</v>
      </c>
      <c r="AD51" s="146">
        <v>62</v>
      </c>
      <c r="AE51" s="146">
        <v>14.6</v>
      </c>
      <c r="AF51" s="404">
        <v>40</v>
      </c>
      <c r="AG51" s="146">
        <v>86</v>
      </c>
      <c r="AH51" s="330">
        <v>10.8</v>
      </c>
      <c r="AI51" s="330">
        <v>49.6</v>
      </c>
      <c r="AJ51" s="327">
        <v>459863</v>
      </c>
      <c r="AK51" s="405">
        <v>781263</v>
      </c>
      <c r="AM51" s="146">
        <v>69.400000000000006</v>
      </c>
      <c r="AN51" s="388">
        <f t="shared" si="3"/>
        <v>8854.3806631057651</v>
      </c>
      <c r="AO51" s="406">
        <v>6917.6</v>
      </c>
    </row>
    <row r="52" spans="1:41" ht="15" customHeight="1">
      <c r="A52" s="156" t="s">
        <v>156</v>
      </c>
      <c r="B52" s="157" t="s">
        <v>157</v>
      </c>
      <c r="C52" s="158">
        <v>46</v>
      </c>
      <c r="D52" s="159">
        <v>73.900000000000006</v>
      </c>
      <c r="E52" s="159">
        <v>51.6</v>
      </c>
      <c r="F52" s="159">
        <v>24.8</v>
      </c>
      <c r="G52" s="160">
        <v>83.3</v>
      </c>
      <c r="H52" s="161">
        <v>33.5</v>
      </c>
      <c r="I52" s="330">
        <v>8</v>
      </c>
      <c r="J52" s="161">
        <v>32.700000000000003</v>
      </c>
      <c r="K52" s="159">
        <v>56.6</v>
      </c>
      <c r="L52" s="402">
        <v>86.4</v>
      </c>
      <c r="M52" s="403">
        <v>52.3</v>
      </c>
      <c r="N52" s="238">
        <v>1</v>
      </c>
      <c r="O52" s="317">
        <f t="shared" si="0"/>
        <v>0</v>
      </c>
      <c r="P52" s="331">
        <v>1.06</v>
      </c>
      <c r="Q52" s="239">
        <f t="shared" si="1"/>
        <v>6.0000000000000053E-2</v>
      </c>
      <c r="R52" s="333">
        <v>1.04</v>
      </c>
      <c r="S52" s="239">
        <f t="shared" si="2"/>
        <v>4.0000000000000036E-2</v>
      </c>
      <c r="T52" s="159">
        <v>25.2</v>
      </c>
      <c r="U52" s="161">
        <v>21.6</v>
      </c>
      <c r="V52" s="330">
        <v>38.1</v>
      </c>
      <c r="W52" s="146">
        <v>30.8</v>
      </c>
      <c r="X52" s="146">
        <v>44.3</v>
      </c>
      <c r="Y52" s="146">
        <v>36.700000000000003</v>
      </c>
      <c r="Z52" s="146">
        <v>32.799999999999997</v>
      </c>
      <c r="AA52" s="330">
        <v>36.200000000000003</v>
      </c>
      <c r="AB52" s="335">
        <v>20.2</v>
      </c>
      <c r="AC52" s="314">
        <v>3</v>
      </c>
      <c r="AD52" s="146">
        <v>58.6</v>
      </c>
      <c r="AE52" s="146">
        <v>11.9</v>
      </c>
      <c r="AF52" s="404">
        <v>5</v>
      </c>
      <c r="AG52" s="146">
        <v>59</v>
      </c>
      <c r="AH52" s="330">
        <v>36.299999999999997</v>
      </c>
      <c r="AI52" s="330">
        <v>75.2</v>
      </c>
      <c r="AJ52" s="327">
        <v>361857</v>
      </c>
      <c r="AK52" s="405">
        <v>621241</v>
      </c>
      <c r="AM52" s="146">
        <v>73</v>
      </c>
      <c r="AN52" s="388">
        <f t="shared" si="3"/>
        <v>7953.7409797485998</v>
      </c>
      <c r="AO52" s="406">
        <v>4941.1899999999996</v>
      </c>
    </row>
  </sheetData>
  <sheetProtection sheet="1" selectLockedCells="1" selectUnlockedCells="1"/>
  <mergeCells count="23">
    <mergeCell ref="A3:B3"/>
    <mergeCell ref="N3:S3"/>
    <mergeCell ref="T3:U3"/>
    <mergeCell ref="C1:G1"/>
    <mergeCell ref="H1:I1"/>
    <mergeCell ref="L3:M3"/>
    <mergeCell ref="D3:G3"/>
    <mergeCell ref="C2:G2"/>
    <mergeCell ref="H2:I2"/>
    <mergeCell ref="J2:K2"/>
    <mergeCell ref="A1:B1"/>
    <mergeCell ref="A2:B2"/>
    <mergeCell ref="AH3:AI3"/>
    <mergeCell ref="AD3:AE3"/>
    <mergeCell ref="AA2:AC3"/>
    <mergeCell ref="V2:W3"/>
    <mergeCell ref="X2:Z3"/>
    <mergeCell ref="AJ1:AK1"/>
    <mergeCell ref="J1:K1"/>
    <mergeCell ref="AD1:AG1"/>
    <mergeCell ref="L1:U1"/>
    <mergeCell ref="AH1:AI1"/>
    <mergeCell ref="V1:AC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BA50"/>
  <sheetViews>
    <sheetView zoomScale="80" zoomScaleNormal="80" workbookViewId="0">
      <selection activeCell="BC7" sqref="BC7"/>
    </sheetView>
  </sheetViews>
  <sheetFormatPr defaultColWidth="7.625" defaultRowHeight="15"/>
  <cols>
    <col min="1" max="1" width="12.625" style="353" customWidth="1"/>
    <col min="2" max="2" width="15.625" style="353" customWidth="1"/>
    <col min="3" max="5" width="11.375" style="358" customWidth="1"/>
    <col min="6" max="6" width="17.875" style="358" customWidth="1"/>
    <col min="7" max="10" width="11.375" style="358" customWidth="1"/>
    <col min="11" max="11" width="7.625" style="353"/>
    <col min="12" max="12" width="14" style="353" customWidth="1"/>
    <col min="13" max="15" width="7.625" style="353"/>
    <col min="16" max="16" width="12" style="353" hidden="1" customWidth="1"/>
    <col min="17" max="17" width="15.5" style="353" customWidth="1"/>
    <col min="18" max="18" width="7.625" style="353"/>
    <col min="19" max="19" width="10.625" style="353" customWidth="1"/>
    <col min="20" max="20" width="11.125" style="353" customWidth="1"/>
    <col min="21" max="21" width="7.625" style="353"/>
    <col min="22" max="22" width="9.625" style="353" customWidth="1"/>
    <col min="23" max="23" width="10.625" style="353" customWidth="1"/>
    <col min="24" max="24" width="11.125" style="353" customWidth="1"/>
    <col min="25" max="16384" width="7.625" style="353"/>
  </cols>
  <sheetData>
    <row r="1" spans="1:53">
      <c r="A1" s="450" t="s">
        <v>295</v>
      </c>
      <c r="B1" s="357" t="s">
        <v>296</v>
      </c>
      <c r="C1" s="474" t="s">
        <v>297</v>
      </c>
      <c r="D1" s="474"/>
      <c r="E1" s="474"/>
    </row>
    <row r="2" spans="1:53" ht="49.5" customHeight="1">
      <c r="A2" s="359"/>
      <c r="C2" s="360" t="s">
        <v>298</v>
      </c>
      <c r="D2" s="360" t="s">
        <v>299</v>
      </c>
      <c r="E2" s="360" t="s">
        <v>300</v>
      </c>
      <c r="F2" s="361" t="s">
        <v>301</v>
      </c>
      <c r="G2" s="362" t="s">
        <v>302</v>
      </c>
      <c r="H2" s="344" t="s">
        <v>303</v>
      </c>
      <c r="I2" s="344" t="s">
        <v>304</v>
      </c>
      <c r="J2" s="344" t="s">
        <v>305</v>
      </c>
      <c r="K2" s="407" t="s">
        <v>306</v>
      </c>
      <c r="L2" s="407" t="s">
        <v>307</v>
      </c>
      <c r="M2" s="407" t="s">
        <v>308</v>
      </c>
      <c r="N2" s="345" t="s">
        <v>309</v>
      </c>
      <c r="O2" s="344" t="s">
        <v>310</v>
      </c>
      <c r="P2" s="363" t="s">
        <v>311</v>
      </c>
      <c r="Q2" s="344" t="s">
        <v>312</v>
      </c>
      <c r="R2" s="344" t="s">
        <v>313</v>
      </c>
      <c r="S2" s="344" t="s">
        <v>314</v>
      </c>
      <c r="T2" s="346" t="s">
        <v>315</v>
      </c>
      <c r="U2" s="344" t="s">
        <v>316</v>
      </c>
      <c r="V2" s="346" t="s">
        <v>317</v>
      </c>
      <c r="W2" s="344" t="s">
        <v>318</v>
      </c>
      <c r="X2" s="346" t="s">
        <v>319</v>
      </c>
      <c r="Y2" s="344" t="s">
        <v>320</v>
      </c>
      <c r="Z2" s="346" t="s">
        <v>321</v>
      </c>
      <c r="AA2" s="344" t="s">
        <v>322</v>
      </c>
      <c r="AC2" s="354" t="s">
        <v>323</v>
      </c>
      <c r="AD2" s="355" t="s">
        <v>324</v>
      </c>
      <c r="AE2" s="354" t="s">
        <v>325</v>
      </c>
      <c r="AF2" s="355" t="s">
        <v>326</v>
      </c>
      <c r="AG2" s="354" t="s">
        <v>327</v>
      </c>
      <c r="AH2" s="355" t="s">
        <v>328</v>
      </c>
      <c r="AI2" s="354" t="s">
        <v>329</v>
      </c>
      <c r="AJ2" s="355" t="s">
        <v>330</v>
      </c>
      <c r="AK2" s="354" t="s">
        <v>331</v>
      </c>
      <c r="AL2" s="355" t="s">
        <v>332</v>
      </c>
      <c r="AM2" s="354" t="s">
        <v>333</v>
      </c>
      <c r="AN2" s="355" t="s">
        <v>334</v>
      </c>
      <c r="AO2" s="354" t="s">
        <v>335</v>
      </c>
      <c r="AP2" s="355" t="s">
        <v>336</v>
      </c>
      <c r="AQ2" s="354" t="s">
        <v>337</v>
      </c>
      <c r="AR2" s="355" t="s">
        <v>338</v>
      </c>
      <c r="AS2" s="354" t="s">
        <v>339</v>
      </c>
      <c r="AT2" s="355" t="s">
        <v>340</v>
      </c>
      <c r="AU2" s="354" t="s">
        <v>341</v>
      </c>
      <c r="AV2" s="355" t="s">
        <v>342</v>
      </c>
      <c r="AW2" s="354" t="s">
        <v>343</v>
      </c>
      <c r="AX2" s="355" t="s">
        <v>344</v>
      </c>
      <c r="AY2" s="354" t="s">
        <v>345</v>
      </c>
      <c r="AZ2" s="355" t="s">
        <v>346</v>
      </c>
      <c r="BA2" s="356" t="s">
        <v>347</v>
      </c>
    </row>
    <row r="3" spans="1:53" ht="30">
      <c r="A3" s="496" t="s">
        <v>292</v>
      </c>
      <c r="B3" s="496"/>
      <c r="C3" s="364">
        <v>2020</v>
      </c>
      <c r="D3" s="364">
        <v>2020</v>
      </c>
      <c r="E3" s="364">
        <v>2020</v>
      </c>
      <c r="F3" s="144">
        <v>2018</v>
      </c>
      <c r="G3" s="364">
        <v>2020</v>
      </c>
      <c r="H3" s="364">
        <v>2020</v>
      </c>
      <c r="I3" s="364">
        <v>2020</v>
      </c>
      <c r="J3" s="364">
        <v>2020</v>
      </c>
      <c r="K3" s="364">
        <v>2020</v>
      </c>
      <c r="L3" s="364">
        <v>2020</v>
      </c>
      <c r="M3" s="364">
        <v>2020</v>
      </c>
      <c r="N3" s="144">
        <v>2020</v>
      </c>
      <c r="O3" s="144">
        <v>2020</v>
      </c>
      <c r="P3" s="408">
        <v>2022</v>
      </c>
      <c r="Q3" s="144" t="s">
        <v>348</v>
      </c>
      <c r="R3" s="144">
        <v>2021</v>
      </c>
      <c r="S3" s="365" t="s">
        <v>349</v>
      </c>
      <c r="T3" s="365" t="s">
        <v>349</v>
      </c>
      <c r="U3" s="365" t="s">
        <v>350</v>
      </c>
      <c r="V3" s="365" t="s">
        <v>350</v>
      </c>
      <c r="W3" s="365" t="s">
        <v>349</v>
      </c>
      <c r="X3" s="365" t="s">
        <v>349</v>
      </c>
      <c r="Y3" s="365" t="s">
        <v>350</v>
      </c>
      <c r="Z3" s="365" t="s">
        <v>350</v>
      </c>
      <c r="AA3" s="365" t="s">
        <v>350</v>
      </c>
      <c r="AC3" s="366"/>
      <c r="AD3" s="367"/>
      <c r="AE3" s="366"/>
      <c r="AF3" s="367"/>
      <c r="AG3" s="366"/>
      <c r="AH3" s="367"/>
      <c r="AI3" s="366"/>
      <c r="AJ3" s="367"/>
      <c r="AK3" s="366"/>
      <c r="AL3" s="367"/>
      <c r="AM3" s="366"/>
      <c r="AN3" s="367"/>
      <c r="AO3" s="366"/>
      <c r="AP3" s="367"/>
      <c r="AQ3" s="366"/>
      <c r="AR3" s="367"/>
      <c r="AS3" s="366"/>
      <c r="AT3" s="367"/>
      <c r="AU3" s="366"/>
      <c r="AV3" s="367"/>
      <c r="AW3" s="366"/>
      <c r="AX3" s="367"/>
      <c r="AY3" s="366"/>
      <c r="AZ3" s="367"/>
      <c r="BA3" s="368" t="s">
        <v>198</v>
      </c>
    </row>
    <row r="4" spans="1:53">
      <c r="A4" s="369" t="s">
        <v>64</v>
      </c>
      <c r="B4" s="369" t="s">
        <v>65</v>
      </c>
      <c r="C4" s="150">
        <v>1181</v>
      </c>
      <c r="D4" s="150">
        <v>846</v>
      </c>
      <c r="E4" s="150">
        <v>183</v>
      </c>
      <c r="F4" s="409">
        <v>57</v>
      </c>
      <c r="G4" s="150">
        <v>131.80000000000001</v>
      </c>
      <c r="H4" s="410">
        <v>39</v>
      </c>
      <c r="I4" s="410">
        <v>26</v>
      </c>
      <c r="J4" s="410">
        <v>23</v>
      </c>
      <c r="K4" s="410">
        <v>34</v>
      </c>
      <c r="L4" s="410">
        <v>25</v>
      </c>
      <c r="M4" s="410">
        <v>37</v>
      </c>
      <c r="N4" s="150">
        <v>86.4</v>
      </c>
      <c r="O4" s="146">
        <v>60.02</v>
      </c>
      <c r="P4" s="370">
        <v>2.6</v>
      </c>
      <c r="Q4" s="411">
        <v>4.8999999999999998E-3</v>
      </c>
      <c r="R4" s="412">
        <v>74.900000000000006</v>
      </c>
      <c r="S4" s="413">
        <v>43</v>
      </c>
      <c r="T4" s="414">
        <v>0.12320740390538819</v>
      </c>
      <c r="U4" s="371">
        <v>34</v>
      </c>
      <c r="V4" s="414">
        <v>9.7419807739144132E-2</v>
      </c>
      <c r="W4" s="413">
        <v>120</v>
      </c>
      <c r="X4" s="414">
        <v>0.34383461554992051</v>
      </c>
      <c r="Y4" s="371">
        <v>2</v>
      </c>
      <c r="Z4" s="414">
        <v>5.7305769258320085E-3</v>
      </c>
      <c r="AA4" s="371">
        <v>4</v>
      </c>
      <c r="AC4" s="372">
        <v>0</v>
      </c>
      <c r="AD4" s="373">
        <v>0</v>
      </c>
      <c r="AE4" s="374">
        <v>347128</v>
      </c>
      <c r="AF4" s="375">
        <v>0.99554036187597328</v>
      </c>
      <c r="AG4" s="374">
        <v>347128</v>
      </c>
      <c r="AH4" s="375">
        <v>0.99554036187597328</v>
      </c>
      <c r="AI4" s="374">
        <v>0</v>
      </c>
      <c r="AJ4" s="375">
        <v>0</v>
      </c>
      <c r="AK4" s="374">
        <v>0</v>
      </c>
      <c r="AL4" s="375">
        <v>0</v>
      </c>
      <c r="AM4" s="374">
        <v>0</v>
      </c>
      <c r="AN4" s="375">
        <v>0</v>
      </c>
      <c r="AO4" s="374">
        <v>5745</v>
      </c>
      <c r="AP4" s="375">
        <v>1.647628361577708E-2</v>
      </c>
      <c r="AQ4" s="374">
        <v>0</v>
      </c>
      <c r="AR4" s="375">
        <v>0</v>
      </c>
      <c r="AS4" s="374">
        <v>147633</v>
      </c>
      <c r="AT4" s="375">
        <v>0.42340177180992478</v>
      </c>
      <c r="AU4" s="374">
        <v>0</v>
      </c>
      <c r="AV4" s="375">
        <v>0</v>
      </c>
      <c r="AW4" s="374">
        <v>48587</v>
      </c>
      <c r="AX4" s="375">
        <v>0.13934433281806111</v>
      </c>
      <c r="AY4" s="374">
        <v>318169</v>
      </c>
      <c r="AZ4" s="375">
        <v>0.91248784712762021</v>
      </c>
      <c r="BA4" s="376">
        <v>25</v>
      </c>
    </row>
    <row r="5" spans="1:53">
      <c r="A5" s="369" t="s">
        <v>66</v>
      </c>
      <c r="B5" s="369" t="s">
        <v>67</v>
      </c>
      <c r="C5" s="150">
        <v>1414</v>
      </c>
      <c r="D5" s="150">
        <v>887</v>
      </c>
      <c r="E5" s="150">
        <v>299</v>
      </c>
      <c r="F5" s="409">
        <v>36</v>
      </c>
      <c r="G5" s="150">
        <v>121.2</v>
      </c>
      <c r="H5" s="410">
        <v>39</v>
      </c>
      <c r="I5" s="410">
        <v>41</v>
      </c>
      <c r="J5" s="410">
        <v>34</v>
      </c>
      <c r="K5" s="410">
        <v>37</v>
      </c>
      <c r="L5" s="410">
        <v>32</v>
      </c>
      <c r="M5" s="410">
        <v>39</v>
      </c>
      <c r="N5" s="150">
        <v>84.6</v>
      </c>
      <c r="O5" s="146">
        <v>72.25</v>
      </c>
      <c r="P5" s="370">
        <v>4.5999999999999996</v>
      </c>
      <c r="Q5" s="411">
        <v>5.7000000000000002E-3</v>
      </c>
      <c r="R5" s="412">
        <v>78.599999999999994</v>
      </c>
      <c r="S5" s="413" t="s">
        <v>351</v>
      </c>
      <c r="T5" s="414" t="s">
        <v>351</v>
      </c>
      <c r="U5" s="371">
        <v>2</v>
      </c>
      <c r="V5" s="414">
        <v>4.5851263087669904E-3</v>
      </c>
      <c r="W5" s="413">
        <v>80</v>
      </c>
      <c r="X5" s="414">
        <v>0.18340505235067964</v>
      </c>
      <c r="Y5" s="371" t="s">
        <v>351</v>
      </c>
      <c r="Z5" s="414" t="s">
        <v>351</v>
      </c>
      <c r="AA5" s="371">
        <v>4</v>
      </c>
      <c r="AC5" s="372">
        <v>436297</v>
      </c>
      <c r="AD5" s="373">
        <v>0.99949830017685493</v>
      </c>
      <c r="AE5" s="374">
        <v>436297</v>
      </c>
      <c r="AF5" s="375">
        <v>0.99949830017685493</v>
      </c>
      <c r="AG5" s="374">
        <v>275791</v>
      </c>
      <c r="AH5" s="375">
        <v>0.63180043801372687</v>
      </c>
      <c r="AI5" s="374">
        <v>0</v>
      </c>
      <c r="AJ5" s="375">
        <v>0</v>
      </c>
      <c r="AK5" s="374">
        <v>0</v>
      </c>
      <c r="AL5" s="375">
        <v>0</v>
      </c>
      <c r="AM5" s="374">
        <v>0</v>
      </c>
      <c r="AN5" s="375">
        <v>0</v>
      </c>
      <c r="AO5" s="374">
        <v>62</v>
      </c>
      <c r="AP5" s="375">
        <v>1.420337398858232E-4</v>
      </c>
      <c r="AQ5" s="374">
        <v>0</v>
      </c>
      <c r="AR5" s="375">
        <v>0</v>
      </c>
      <c r="AS5" s="374">
        <v>55479</v>
      </c>
      <c r="AT5" s="375">
        <v>0.12709499766331589</v>
      </c>
      <c r="AU5" s="374">
        <v>0</v>
      </c>
      <c r="AV5" s="375">
        <v>0</v>
      </c>
      <c r="AW5" s="374">
        <v>8250</v>
      </c>
      <c r="AX5" s="375">
        <v>1.8899650871903893E-2</v>
      </c>
      <c r="AY5" s="374">
        <v>407924</v>
      </c>
      <c r="AZ5" s="375">
        <v>0.93449953724491197</v>
      </c>
      <c r="BA5" s="376">
        <v>8</v>
      </c>
    </row>
    <row r="6" spans="1:53">
      <c r="A6" s="369" t="s">
        <v>68</v>
      </c>
      <c r="B6" s="369" t="s">
        <v>69</v>
      </c>
      <c r="C6" s="150">
        <v>1597</v>
      </c>
      <c r="D6" s="150">
        <v>955</v>
      </c>
      <c r="E6" s="150">
        <v>396</v>
      </c>
      <c r="F6" s="409" t="s">
        <v>294</v>
      </c>
      <c r="G6" s="150">
        <v>81.400000000000006</v>
      </c>
      <c r="H6" s="410">
        <v>49</v>
      </c>
      <c r="I6" s="410">
        <v>49</v>
      </c>
      <c r="J6" s="410">
        <v>34</v>
      </c>
      <c r="K6" s="410">
        <v>80</v>
      </c>
      <c r="L6" s="410">
        <v>38</v>
      </c>
      <c r="M6" s="410">
        <v>45</v>
      </c>
      <c r="N6" s="150">
        <v>87.4</v>
      </c>
      <c r="O6" s="146">
        <v>69.040000000000006</v>
      </c>
      <c r="P6" s="370">
        <v>7.6</v>
      </c>
      <c r="Q6" s="411">
        <v>2.3300000000000001E-2</v>
      </c>
      <c r="R6" s="412">
        <v>73.900000000000006</v>
      </c>
      <c r="S6" s="413">
        <v>6</v>
      </c>
      <c r="T6" s="414">
        <v>6.7988745596312293E-3</v>
      </c>
      <c r="U6" s="371">
        <v>39</v>
      </c>
      <c r="V6" s="414">
        <v>4.4192684637602994E-2</v>
      </c>
      <c r="W6" s="413">
        <v>168</v>
      </c>
      <c r="X6" s="414">
        <v>0.19036848766967443</v>
      </c>
      <c r="Y6" s="371">
        <v>4</v>
      </c>
      <c r="Z6" s="414">
        <v>4.5325830397541528E-3</v>
      </c>
      <c r="AA6" s="371">
        <v>9</v>
      </c>
      <c r="AC6" s="372">
        <v>0</v>
      </c>
      <c r="AD6" s="373">
        <v>0</v>
      </c>
      <c r="AE6" s="374">
        <v>872589</v>
      </c>
      <c r="AF6" s="375">
        <v>0.98892292627864042</v>
      </c>
      <c r="AG6" s="374">
        <v>872589</v>
      </c>
      <c r="AH6" s="375">
        <v>0.98892292627864042</v>
      </c>
      <c r="AI6" s="374">
        <v>0</v>
      </c>
      <c r="AJ6" s="375">
        <v>0</v>
      </c>
      <c r="AK6" s="374">
        <v>0</v>
      </c>
      <c r="AL6" s="375">
        <v>0</v>
      </c>
      <c r="AM6" s="374">
        <v>0</v>
      </c>
      <c r="AN6" s="375">
        <v>0</v>
      </c>
      <c r="AO6" s="374">
        <v>7054</v>
      </c>
      <c r="AP6" s="375">
        <v>7.9944421966922918E-3</v>
      </c>
      <c r="AQ6" s="374">
        <v>0</v>
      </c>
      <c r="AR6" s="375">
        <v>0</v>
      </c>
      <c r="AS6" s="374">
        <v>38638</v>
      </c>
      <c r="AT6" s="375">
        <v>4.3789234136064184E-2</v>
      </c>
      <c r="AU6" s="374">
        <v>172617</v>
      </c>
      <c r="AV6" s="375">
        <v>0.19563036981378412</v>
      </c>
      <c r="AW6" s="374">
        <v>552067</v>
      </c>
      <c r="AX6" s="375">
        <v>0.62566880070900521</v>
      </c>
      <c r="AY6" s="374">
        <v>850593</v>
      </c>
      <c r="AZ6" s="375">
        <v>0.9639944104637207</v>
      </c>
      <c r="BA6" s="376">
        <v>22</v>
      </c>
    </row>
    <row r="7" spans="1:53">
      <c r="A7" s="369" t="s">
        <v>70</v>
      </c>
      <c r="B7" s="369" t="s">
        <v>71</v>
      </c>
      <c r="C7" s="150">
        <v>1002</v>
      </c>
      <c r="D7" s="150">
        <v>578</v>
      </c>
      <c r="E7" s="150">
        <v>169</v>
      </c>
      <c r="F7" s="409">
        <v>54</v>
      </c>
      <c r="G7" s="150">
        <v>126.4</v>
      </c>
      <c r="H7" s="410">
        <v>47</v>
      </c>
      <c r="I7" s="410">
        <v>48</v>
      </c>
      <c r="J7" s="410">
        <v>32</v>
      </c>
      <c r="K7" s="410">
        <v>72</v>
      </c>
      <c r="L7" s="410">
        <v>40</v>
      </c>
      <c r="M7" s="410">
        <v>44</v>
      </c>
      <c r="N7" s="150">
        <v>87.1</v>
      </c>
      <c r="O7" s="146">
        <v>63.79</v>
      </c>
      <c r="P7" s="370">
        <v>7</v>
      </c>
      <c r="Q7" s="411">
        <v>1.15E-2</v>
      </c>
      <c r="R7" s="412">
        <v>78.2</v>
      </c>
      <c r="S7" s="413">
        <v>3</v>
      </c>
      <c r="T7" s="414">
        <v>6.5827439948917908E-3</v>
      </c>
      <c r="U7" s="371">
        <v>56</v>
      </c>
      <c r="V7" s="414">
        <v>0.12287788790464675</v>
      </c>
      <c r="W7" s="413">
        <v>138</v>
      </c>
      <c r="X7" s="414">
        <v>0.30280622376502236</v>
      </c>
      <c r="Y7" s="371">
        <v>3</v>
      </c>
      <c r="Z7" s="414">
        <v>6.5827439948917908E-3</v>
      </c>
      <c r="AA7" s="371">
        <v>12</v>
      </c>
      <c r="AC7" s="372">
        <v>0</v>
      </c>
      <c r="AD7" s="373">
        <v>0</v>
      </c>
      <c r="AE7" s="374">
        <v>332831</v>
      </c>
      <c r="AF7" s="375">
        <v>0.73060552512868915</v>
      </c>
      <c r="AG7" s="374">
        <v>332831</v>
      </c>
      <c r="AH7" s="375">
        <v>0.73060552512868915</v>
      </c>
      <c r="AI7" s="374">
        <v>0</v>
      </c>
      <c r="AJ7" s="375">
        <v>0</v>
      </c>
      <c r="AK7" s="374">
        <v>0</v>
      </c>
      <c r="AL7" s="375">
        <v>0</v>
      </c>
      <c r="AM7" s="374">
        <v>0</v>
      </c>
      <c r="AN7" s="375">
        <v>0</v>
      </c>
      <c r="AO7" s="374">
        <v>27042</v>
      </c>
      <c r="AP7" s="375">
        <v>5.9360560195805115E-2</v>
      </c>
      <c r="AQ7" s="374">
        <v>0</v>
      </c>
      <c r="AR7" s="375">
        <v>0</v>
      </c>
      <c r="AS7" s="374">
        <v>9732</v>
      </c>
      <c r="AT7" s="375">
        <v>2.1362952881649855E-2</v>
      </c>
      <c r="AU7" s="374">
        <v>289477</v>
      </c>
      <c r="AV7" s="375">
        <v>0.6354380919976732</v>
      </c>
      <c r="AW7" s="374">
        <v>67509</v>
      </c>
      <c r="AX7" s="375">
        <v>0.14819066852520552</v>
      </c>
      <c r="AY7" s="374">
        <v>281646</v>
      </c>
      <c r="AZ7" s="375">
        <v>0.61824807103423296</v>
      </c>
      <c r="BA7" s="376">
        <v>10</v>
      </c>
    </row>
    <row r="8" spans="1:53">
      <c r="A8" s="369" t="s">
        <v>72</v>
      </c>
      <c r="B8" s="369" t="s">
        <v>73</v>
      </c>
      <c r="C8" s="150">
        <v>661</v>
      </c>
      <c r="D8" s="150">
        <v>483</v>
      </c>
      <c r="E8" s="150">
        <v>130</v>
      </c>
      <c r="F8" s="409">
        <v>55</v>
      </c>
      <c r="G8" s="150">
        <v>134.5</v>
      </c>
      <c r="H8" s="410">
        <v>32</v>
      </c>
      <c r="I8" s="410">
        <v>29</v>
      </c>
      <c r="J8" s="410">
        <v>25</v>
      </c>
      <c r="K8" s="410">
        <v>35</v>
      </c>
      <c r="L8" s="410">
        <v>26</v>
      </c>
      <c r="M8" s="410">
        <v>38</v>
      </c>
      <c r="N8" s="150">
        <v>84.3</v>
      </c>
      <c r="O8" s="146">
        <v>38.020000000000003</v>
      </c>
      <c r="P8" s="370">
        <v>4.3</v>
      </c>
      <c r="Q8" s="411">
        <v>1.5599999999999999E-2</v>
      </c>
      <c r="R8" s="412">
        <v>73.8</v>
      </c>
      <c r="S8" s="413">
        <v>1</v>
      </c>
      <c r="T8" s="414">
        <v>4.4084907531906454E-3</v>
      </c>
      <c r="U8" s="371">
        <v>7</v>
      </c>
      <c r="V8" s="414">
        <v>3.0859435272334517E-2</v>
      </c>
      <c r="W8" s="413">
        <v>39</v>
      </c>
      <c r="X8" s="414">
        <v>0.17193113937443519</v>
      </c>
      <c r="Y8" s="371" t="s">
        <v>351</v>
      </c>
      <c r="Z8" s="414" t="s">
        <v>351</v>
      </c>
      <c r="AA8" s="371" t="s">
        <v>351</v>
      </c>
      <c r="AC8" s="372">
        <v>0</v>
      </c>
      <c r="AD8" s="373">
        <v>0</v>
      </c>
      <c r="AE8" s="374">
        <v>226234</v>
      </c>
      <c r="AF8" s="375">
        <v>0.99518319264150201</v>
      </c>
      <c r="AG8" s="374">
        <v>226234</v>
      </c>
      <c r="AH8" s="375">
        <v>0.99518319264150201</v>
      </c>
      <c r="AI8" s="374">
        <v>0</v>
      </c>
      <c r="AJ8" s="375">
        <v>0</v>
      </c>
      <c r="AK8" s="374">
        <v>0</v>
      </c>
      <c r="AL8" s="375">
        <v>0</v>
      </c>
      <c r="AM8" s="374">
        <v>0</v>
      </c>
      <c r="AN8" s="375">
        <v>0</v>
      </c>
      <c r="AO8" s="374">
        <v>0</v>
      </c>
      <c r="AP8" s="375">
        <v>0</v>
      </c>
      <c r="AQ8" s="374">
        <v>0</v>
      </c>
      <c r="AR8" s="375">
        <v>0</v>
      </c>
      <c r="AS8" s="374">
        <v>101885</v>
      </c>
      <c r="AT8" s="375">
        <v>0.44818302988180125</v>
      </c>
      <c r="AU8" s="374">
        <v>0</v>
      </c>
      <c r="AV8" s="375">
        <v>0</v>
      </c>
      <c r="AW8" s="374">
        <v>4906</v>
      </c>
      <c r="AX8" s="375">
        <v>2.1581056530403073E-2</v>
      </c>
      <c r="AY8" s="374">
        <v>226234</v>
      </c>
      <c r="AZ8" s="375">
        <v>0.99518319264150201</v>
      </c>
      <c r="BA8" s="376">
        <v>17</v>
      </c>
    </row>
    <row r="9" spans="1:53">
      <c r="A9" s="369" t="s">
        <v>74</v>
      </c>
      <c r="B9" s="369" t="s">
        <v>75</v>
      </c>
      <c r="C9" s="150">
        <v>606</v>
      </c>
      <c r="D9" s="150">
        <v>519</v>
      </c>
      <c r="E9" s="150">
        <v>209</v>
      </c>
      <c r="F9" s="409">
        <v>20</v>
      </c>
      <c r="G9" s="150">
        <v>133.9</v>
      </c>
      <c r="H9" s="410">
        <v>36</v>
      </c>
      <c r="I9" s="410">
        <v>26</v>
      </c>
      <c r="J9" s="410">
        <v>23</v>
      </c>
      <c r="K9" s="410">
        <v>39</v>
      </c>
      <c r="L9" s="410">
        <v>22</v>
      </c>
      <c r="M9" s="410">
        <v>37</v>
      </c>
      <c r="N9" s="150">
        <v>90</v>
      </c>
      <c r="O9" s="146">
        <v>30.58</v>
      </c>
      <c r="P9" s="370">
        <v>14.7</v>
      </c>
      <c r="Q9" s="411">
        <v>6.4000000000000003E-3</v>
      </c>
      <c r="R9" s="412">
        <v>87.7</v>
      </c>
      <c r="S9" s="413">
        <v>4</v>
      </c>
      <c r="T9" s="414">
        <v>1.7327268789257094E-2</v>
      </c>
      <c r="U9" s="371">
        <v>21</v>
      </c>
      <c r="V9" s="414">
        <v>9.0968161143599735E-2</v>
      </c>
      <c r="W9" s="413">
        <v>109</v>
      </c>
      <c r="X9" s="414">
        <v>0.47216807450725579</v>
      </c>
      <c r="Y9" s="371">
        <v>1</v>
      </c>
      <c r="Z9" s="414">
        <v>4.3318171973142734E-3</v>
      </c>
      <c r="AA9" s="371">
        <v>2</v>
      </c>
      <c r="AC9" s="372">
        <v>185717</v>
      </c>
      <c r="AD9" s="373">
        <v>0.80431091978415081</v>
      </c>
      <c r="AE9" s="374">
        <v>228829</v>
      </c>
      <c r="AF9" s="375">
        <v>0.99102216524759423</v>
      </c>
      <c r="AG9" s="374">
        <v>3448</v>
      </c>
      <c r="AH9" s="375">
        <v>1.4932742029085932E-2</v>
      </c>
      <c r="AI9" s="374">
        <v>228829</v>
      </c>
      <c r="AJ9" s="375">
        <v>0.99102216524759423</v>
      </c>
      <c r="AK9" s="374">
        <v>0</v>
      </c>
      <c r="AL9" s="375">
        <v>0</v>
      </c>
      <c r="AM9" s="374">
        <v>0</v>
      </c>
      <c r="AN9" s="375">
        <v>0</v>
      </c>
      <c r="AO9" s="374">
        <v>1928</v>
      </c>
      <c r="AP9" s="375">
        <v>8.349862712319512E-3</v>
      </c>
      <c r="AQ9" s="374">
        <v>0</v>
      </c>
      <c r="AR9" s="375">
        <v>0</v>
      </c>
      <c r="AS9" s="374">
        <v>27275</v>
      </c>
      <c r="AT9" s="375">
        <v>0.11812370616105534</v>
      </c>
      <c r="AU9" s="374">
        <v>779</v>
      </c>
      <c r="AV9" s="375">
        <v>3.3737256498427904E-3</v>
      </c>
      <c r="AW9" s="374">
        <v>26195</v>
      </c>
      <c r="AX9" s="375">
        <v>0.11344639717282656</v>
      </c>
      <c r="AY9" s="374">
        <v>155541</v>
      </c>
      <c r="AZ9" s="375">
        <v>0.67362344197971435</v>
      </c>
      <c r="BA9" s="376">
        <v>12</v>
      </c>
    </row>
    <row r="10" spans="1:53">
      <c r="A10" s="369" t="s">
        <v>76</v>
      </c>
      <c r="B10" s="369" t="s">
        <v>77</v>
      </c>
      <c r="C10" s="150">
        <v>410</v>
      </c>
      <c r="D10" s="150">
        <v>322</v>
      </c>
      <c r="E10" s="150">
        <v>68</v>
      </c>
      <c r="F10" s="409">
        <v>44</v>
      </c>
      <c r="G10" s="150">
        <v>56.5</v>
      </c>
      <c r="H10" s="410">
        <v>67</v>
      </c>
      <c r="I10" s="410">
        <v>42</v>
      </c>
      <c r="J10" s="410">
        <v>26</v>
      </c>
      <c r="K10" s="410">
        <v>37</v>
      </c>
      <c r="L10" s="410">
        <v>26</v>
      </c>
      <c r="M10" s="410">
        <v>35</v>
      </c>
      <c r="N10" s="150">
        <v>85.4</v>
      </c>
      <c r="O10" s="146">
        <v>66.17</v>
      </c>
      <c r="P10" s="370">
        <v>4.0999999999999996</v>
      </c>
      <c r="Q10" s="411">
        <v>4.7000000000000002E-3</v>
      </c>
      <c r="R10" s="412">
        <v>60.7</v>
      </c>
      <c r="S10" s="413">
        <v>9</v>
      </c>
      <c r="T10" s="414">
        <v>1.9549832523101385E-2</v>
      </c>
      <c r="U10" s="371">
        <v>15</v>
      </c>
      <c r="V10" s="414">
        <v>3.2583054205168972E-2</v>
      </c>
      <c r="W10" s="413">
        <v>124</v>
      </c>
      <c r="X10" s="414">
        <v>0.26935324809606354</v>
      </c>
      <c r="Y10" s="371">
        <v>16</v>
      </c>
      <c r="Z10" s="414">
        <v>3.4755257818846905E-2</v>
      </c>
      <c r="AA10" s="371">
        <v>8</v>
      </c>
      <c r="AC10" s="372">
        <v>1488</v>
      </c>
      <c r="AD10" s="373">
        <v>3.2344732243002844E-3</v>
      </c>
      <c r="AE10" s="374">
        <v>3135</v>
      </c>
      <c r="AF10" s="375">
        <v>6.8145655632939461E-3</v>
      </c>
      <c r="AG10" s="374">
        <v>0</v>
      </c>
      <c r="AH10" s="375">
        <v>0</v>
      </c>
      <c r="AI10" s="374">
        <v>459023</v>
      </c>
      <c r="AJ10" s="375">
        <v>0.9977806470685413</v>
      </c>
      <c r="AK10" s="374">
        <v>435879</v>
      </c>
      <c r="AL10" s="375">
        <v>0.94747241568197826</v>
      </c>
      <c r="AM10" s="374">
        <v>419649</v>
      </c>
      <c r="AN10" s="375">
        <v>0.91219318152176754</v>
      </c>
      <c r="AO10" s="374">
        <v>24957</v>
      </c>
      <c r="AP10" s="375">
        <v>5.4249158776117065E-2</v>
      </c>
      <c r="AQ10" s="374">
        <v>0</v>
      </c>
      <c r="AR10" s="375">
        <v>0</v>
      </c>
      <c r="AS10" s="374">
        <v>0</v>
      </c>
      <c r="AT10" s="375">
        <v>0</v>
      </c>
      <c r="AU10" s="374">
        <v>452166</v>
      </c>
      <c r="AV10" s="375">
        <v>0.98287555103424895</v>
      </c>
      <c r="AW10" s="374">
        <v>184294</v>
      </c>
      <c r="AX10" s="375">
        <v>0.40060081209623427</v>
      </c>
      <c r="AY10" s="374">
        <v>159196</v>
      </c>
      <c r="AZ10" s="375">
        <v>0.34604516089765325</v>
      </c>
      <c r="BA10" s="376">
        <v>23</v>
      </c>
    </row>
    <row r="11" spans="1:53">
      <c r="A11" s="369" t="s">
        <v>78</v>
      </c>
      <c r="B11" s="369" t="s">
        <v>79</v>
      </c>
      <c r="C11" s="150">
        <v>1417</v>
      </c>
      <c r="D11" s="150">
        <v>1053</v>
      </c>
      <c r="E11" s="150">
        <v>352</v>
      </c>
      <c r="F11" s="409">
        <v>50</v>
      </c>
      <c r="G11" s="150">
        <v>143.19999999999999</v>
      </c>
      <c r="H11" s="410">
        <v>43</v>
      </c>
      <c r="I11" s="410">
        <v>40</v>
      </c>
      <c r="J11" s="410">
        <v>32</v>
      </c>
      <c r="K11" s="410">
        <v>44</v>
      </c>
      <c r="L11" s="410">
        <v>34</v>
      </c>
      <c r="M11" s="410">
        <v>41</v>
      </c>
      <c r="N11" s="150">
        <v>87.1</v>
      </c>
      <c r="O11" s="146">
        <v>76.069999999999993</v>
      </c>
      <c r="P11" s="370">
        <v>5.5</v>
      </c>
      <c r="Q11" s="411">
        <v>1.37E-2</v>
      </c>
      <c r="R11" s="412">
        <v>81.8</v>
      </c>
      <c r="S11" s="413" t="s">
        <v>351</v>
      </c>
      <c r="T11" s="414" t="s">
        <v>351</v>
      </c>
      <c r="U11" s="371">
        <v>53</v>
      </c>
      <c r="V11" s="414">
        <v>8.9170645696422732E-2</v>
      </c>
      <c r="W11" s="413">
        <v>148</v>
      </c>
      <c r="X11" s="414">
        <v>0.24900482194472764</v>
      </c>
      <c r="Y11" s="371">
        <v>4</v>
      </c>
      <c r="Z11" s="414">
        <v>6.7298600525602078E-3</v>
      </c>
      <c r="AA11" s="371">
        <v>29</v>
      </c>
      <c r="AC11" s="372">
        <v>319531</v>
      </c>
      <c r="AD11" s="373">
        <v>0.5379010930369188</v>
      </c>
      <c r="AE11" s="374">
        <v>589144</v>
      </c>
      <c r="AF11" s="375">
        <v>0.99176981750172133</v>
      </c>
      <c r="AG11" s="374">
        <v>589144</v>
      </c>
      <c r="AH11" s="375">
        <v>0.99176981750172133</v>
      </c>
      <c r="AI11" s="374">
        <v>0</v>
      </c>
      <c r="AJ11" s="375">
        <v>0</v>
      </c>
      <c r="AK11" s="374">
        <v>0</v>
      </c>
      <c r="AL11" s="375">
        <v>0</v>
      </c>
      <c r="AM11" s="374">
        <v>0</v>
      </c>
      <c r="AN11" s="375">
        <v>0</v>
      </c>
      <c r="AO11" s="374">
        <v>89474</v>
      </c>
      <c r="AP11" s="375">
        <v>0.15062126178175286</v>
      </c>
      <c r="AQ11" s="374">
        <v>0</v>
      </c>
      <c r="AR11" s="375">
        <v>0</v>
      </c>
      <c r="AS11" s="374">
        <v>3589</v>
      </c>
      <c r="AT11" s="375">
        <v>6.0417518892048085E-3</v>
      </c>
      <c r="AU11" s="374">
        <v>317140</v>
      </c>
      <c r="AV11" s="375">
        <v>0.53387606412438371</v>
      </c>
      <c r="AW11" s="374">
        <v>230061</v>
      </c>
      <c r="AX11" s="375">
        <v>0.38728656488780927</v>
      </c>
      <c r="AY11" s="374">
        <v>437255</v>
      </c>
      <c r="AZ11" s="375">
        <v>0.73607863536200846</v>
      </c>
      <c r="BA11" s="376">
        <v>19</v>
      </c>
    </row>
    <row r="12" spans="1:53">
      <c r="A12" s="369" t="s">
        <v>80</v>
      </c>
      <c r="B12" s="369" t="s">
        <v>81</v>
      </c>
      <c r="C12" s="150">
        <v>249</v>
      </c>
      <c r="D12" s="150">
        <v>160</v>
      </c>
      <c r="E12" s="150">
        <v>35</v>
      </c>
      <c r="F12" s="409">
        <v>77</v>
      </c>
      <c r="G12" s="150">
        <v>103.1</v>
      </c>
      <c r="H12" s="410">
        <v>38</v>
      </c>
      <c r="I12" s="410">
        <v>30</v>
      </c>
      <c r="J12" s="410">
        <v>18</v>
      </c>
      <c r="K12" s="410">
        <v>54</v>
      </c>
      <c r="L12" s="410">
        <v>29</v>
      </c>
      <c r="M12" s="410">
        <v>30</v>
      </c>
      <c r="N12" s="150">
        <v>70.400000000000006</v>
      </c>
      <c r="O12" s="146">
        <v>52.52</v>
      </c>
      <c r="P12" s="370">
        <v>13.2</v>
      </c>
      <c r="Q12" s="411">
        <v>1.89E-2</v>
      </c>
      <c r="R12" s="412">
        <v>87.8</v>
      </c>
      <c r="S12" s="413" t="s">
        <v>351</v>
      </c>
      <c r="T12" s="414" t="s">
        <v>351</v>
      </c>
      <c r="U12" s="371">
        <v>2</v>
      </c>
      <c r="V12" s="414">
        <v>1.41047702332929E-2</v>
      </c>
      <c r="W12" s="413">
        <v>10</v>
      </c>
      <c r="X12" s="414">
        <v>7.0523851166464507E-2</v>
      </c>
      <c r="Y12" s="371" t="s">
        <v>351</v>
      </c>
      <c r="Z12" s="414" t="s">
        <v>351</v>
      </c>
      <c r="AA12" s="371">
        <v>1</v>
      </c>
      <c r="AC12" s="372">
        <v>1330</v>
      </c>
      <c r="AD12" s="373">
        <v>9.3881469350876705E-3</v>
      </c>
      <c r="AE12" s="374">
        <v>136302</v>
      </c>
      <c r="AF12" s="375">
        <v>0.96212270943332301</v>
      </c>
      <c r="AG12" s="374">
        <v>8850</v>
      </c>
      <c r="AH12" s="375">
        <v>6.2470000282350287E-2</v>
      </c>
      <c r="AI12" s="374">
        <v>141211</v>
      </c>
      <c r="AJ12" s="375">
        <v>0.99677414800801878</v>
      </c>
      <c r="AK12" s="374">
        <v>0</v>
      </c>
      <c r="AL12" s="375">
        <v>0</v>
      </c>
      <c r="AM12" s="374">
        <v>8338</v>
      </c>
      <c r="AN12" s="375">
        <v>5.8855916650196231E-2</v>
      </c>
      <c r="AO12" s="374">
        <v>7306</v>
      </c>
      <c r="AP12" s="375">
        <v>5.1571279329135723E-2</v>
      </c>
      <c r="AQ12" s="374">
        <v>0</v>
      </c>
      <c r="AR12" s="375">
        <v>0</v>
      </c>
      <c r="AS12" s="374">
        <v>991</v>
      </c>
      <c r="AT12" s="375">
        <v>6.9952282802044213E-3</v>
      </c>
      <c r="AU12" s="374">
        <v>82276</v>
      </c>
      <c r="AV12" s="375">
        <v>0.58076629867013019</v>
      </c>
      <c r="AW12" s="374">
        <v>107193</v>
      </c>
      <c r="AX12" s="375">
        <v>0.75664934918259596</v>
      </c>
      <c r="AY12" s="374">
        <v>92852</v>
      </c>
      <c r="AZ12" s="375">
        <v>0.65541971369681229</v>
      </c>
      <c r="BA12" s="376">
        <v>20</v>
      </c>
    </row>
    <row r="13" spans="1:53">
      <c r="A13" s="369" t="s">
        <v>82</v>
      </c>
      <c r="B13" s="369" t="s">
        <v>83</v>
      </c>
      <c r="C13" s="150">
        <v>1242</v>
      </c>
      <c r="D13" s="150">
        <v>679</v>
      </c>
      <c r="E13" s="150">
        <v>165</v>
      </c>
      <c r="F13" s="409">
        <v>40</v>
      </c>
      <c r="G13" s="150">
        <v>76.2</v>
      </c>
      <c r="H13" s="410">
        <v>36</v>
      </c>
      <c r="I13" s="410">
        <v>31</v>
      </c>
      <c r="J13" s="410">
        <v>22</v>
      </c>
      <c r="K13" s="410">
        <v>31</v>
      </c>
      <c r="L13" s="410">
        <v>27</v>
      </c>
      <c r="M13" s="410">
        <v>42</v>
      </c>
      <c r="N13" s="150">
        <v>84.3</v>
      </c>
      <c r="O13" s="146">
        <v>38.130000000000003</v>
      </c>
      <c r="P13" s="370">
        <v>54.8</v>
      </c>
      <c r="Q13" s="411">
        <v>8.8999999999999999E-3</v>
      </c>
      <c r="R13" s="412">
        <v>88.7</v>
      </c>
      <c r="S13" s="413">
        <v>18</v>
      </c>
      <c r="T13" s="414">
        <v>3.6426260095639172E-2</v>
      </c>
      <c r="U13" s="371">
        <v>29</v>
      </c>
      <c r="V13" s="414">
        <v>5.8686752376307549E-2</v>
      </c>
      <c r="W13" s="413">
        <v>153</v>
      </c>
      <c r="X13" s="414">
        <v>0.30962321081293293</v>
      </c>
      <c r="Y13" s="371">
        <v>14</v>
      </c>
      <c r="Z13" s="414">
        <v>2.833153562994158E-2</v>
      </c>
      <c r="AA13" s="371">
        <v>17</v>
      </c>
      <c r="AC13" s="372">
        <v>394945</v>
      </c>
      <c r="AD13" s="373">
        <v>0.79973635399032894</v>
      </c>
      <c r="AE13" s="374">
        <v>481818</v>
      </c>
      <c r="AF13" s="375">
        <v>0.97564818039704848</v>
      </c>
      <c r="AG13" s="374">
        <v>179242</v>
      </c>
      <c r="AH13" s="375">
        <v>0.36295267331384001</v>
      </c>
      <c r="AI13" s="374">
        <v>465688</v>
      </c>
      <c r="AJ13" s="375">
        <v>0.9429860441758936</v>
      </c>
      <c r="AK13" s="374">
        <v>0</v>
      </c>
      <c r="AL13" s="375">
        <v>0</v>
      </c>
      <c r="AM13" s="374">
        <v>0</v>
      </c>
      <c r="AN13" s="375">
        <v>0</v>
      </c>
      <c r="AO13" s="374">
        <v>6245</v>
      </c>
      <c r="AP13" s="375">
        <v>1.2645693781842039E-2</v>
      </c>
      <c r="AQ13" s="374">
        <v>0</v>
      </c>
      <c r="AR13" s="375">
        <v>0</v>
      </c>
      <c r="AS13" s="374">
        <v>2192</v>
      </c>
      <c r="AT13" s="375">
        <v>4.4386486420813047E-3</v>
      </c>
      <c r="AU13" s="374">
        <v>2643</v>
      </c>
      <c r="AV13" s="375">
        <v>5.3518925004657344E-3</v>
      </c>
      <c r="AW13" s="374">
        <v>3721</v>
      </c>
      <c r="AX13" s="375">
        <v>7.534768064409004E-3</v>
      </c>
      <c r="AY13" s="374">
        <v>441273</v>
      </c>
      <c r="AZ13" s="375">
        <v>0.89354735503519334</v>
      </c>
      <c r="BA13" s="376">
        <v>11</v>
      </c>
    </row>
    <row r="14" spans="1:53">
      <c r="A14" s="369" t="s">
        <v>84</v>
      </c>
      <c r="B14" s="369" t="s">
        <v>85</v>
      </c>
      <c r="C14" s="150">
        <v>596</v>
      </c>
      <c r="D14" s="150">
        <v>1128</v>
      </c>
      <c r="E14" s="150">
        <v>453</v>
      </c>
      <c r="F14" s="409" t="s">
        <v>294</v>
      </c>
      <c r="G14" s="150">
        <v>173.5</v>
      </c>
      <c r="H14" s="410">
        <v>48</v>
      </c>
      <c r="I14" s="410">
        <v>47</v>
      </c>
      <c r="J14" s="410">
        <v>33</v>
      </c>
      <c r="K14" s="410">
        <v>83</v>
      </c>
      <c r="L14" s="410">
        <v>35</v>
      </c>
      <c r="M14" s="410">
        <v>41</v>
      </c>
      <c r="N14" s="150">
        <v>87.6</v>
      </c>
      <c r="O14" s="146">
        <v>67.78</v>
      </c>
      <c r="P14" s="370">
        <v>8.6999999999999993</v>
      </c>
      <c r="Q14" s="411">
        <v>3.0200000000000001E-2</v>
      </c>
      <c r="R14" s="412">
        <v>79.5</v>
      </c>
      <c r="S14" s="413">
        <v>14</v>
      </c>
      <c r="T14" s="414">
        <v>1.4840475488834663E-2</v>
      </c>
      <c r="U14" s="371">
        <v>69</v>
      </c>
      <c r="V14" s="414">
        <v>7.3142343480685129E-2</v>
      </c>
      <c r="W14" s="413">
        <v>170</v>
      </c>
      <c r="X14" s="414">
        <v>0.18020577379299232</v>
      </c>
      <c r="Y14" s="371">
        <v>6</v>
      </c>
      <c r="Z14" s="414">
        <v>6.3602037809291408E-3</v>
      </c>
      <c r="AA14" s="371">
        <v>8</v>
      </c>
      <c r="AC14" s="372">
        <v>0</v>
      </c>
      <c r="AD14" s="373">
        <v>0</v>
      </c>
      <c r="AE14" s="374">
        <v>944784</v>
      </c>
      <c r="AF14" s="375">
        <v>1.0030661559237963</v>
      </c>
      <c r="AG14" s="374">
        <v>944784</v>
      </c>
      <c r="AH14" s="375">
        <v>1.0030661559237963</v>
      </c>
      <c r="AI14" s="374">
        <v>0</v>
      </c>
      <c r="AJ14" s="375">
        <v>0</v>
      </c>
      <c r="AK14" s="374">
        <v>0</v>
      </c>
      <c r="AL14" s="375">
        <v>0</v>
      </c>
      <c r="AM14" s="374">
        <v>0</v>
      </c>
      <c r="AN14" s="375">
        <v>0</v>
      </c>
      <c r="AO14" s="374">
        <v>29795</v>
      </c>
      <c r="AP14" s="375">
        <v>3.1633004068389717E-2</v>
      </c>
      <c r="AQ14" s="374">
        <v>0</v>
      </c>
      <c r="AR14" s="375">
        <v>0</v>
      </c>
      <c r="AS14" s="374">
        <v>14229</v>
      </c>
      <c r="AT14" s="375">
        <v>1.5106763379396452E-2</v>
      </c>
      <c r="AU14" s="374">
        <v>266683</v>
      </c>
      <c r="AV14" s="375">
        <v>0.2831342313801099</v>
      </c>
      <c r="AW14" s="374">
        <v>779353</v>
      </c>
      <c r="AX14" s="375">
        <v>0.82742999227090885</v>
      </c>
      <c r="AY14" s="374">
        <v>944784</v>
      </c>
      <c r="AZ14" s="375">
        <v>1.0030661559237963</v>
      </c>
      <c r="BA14" s="376">
        <v>25</v>
      </c>
    </row>
    <row r="15" spans="1:53">
      <c r="A15" s="369" t="s">
        <v>86</v>
      </c>
      <c r="B15" s="369" t="s">
        <v>87</v>
      </c>
      <c r="C15" s="150">
        <v>1115</v>
      </c>
      <c r="D15" s="150">
        <v>847</v>
      </c>
      <c r="E15" s="150">
        <v>252</v>
      </c>
      <c r="F15" s="409">
        <v>39</v>
      </c>
      <c r="G15" s="150">
        <v>140.30000000000001</v>
      </c>
      <c r="H15" s="410">
        <v>36</v>
      </c>
      <c r="I15" s="410">
        <v>32</v>
      </c>
      <c r="J15" s="410">
        <v>33</v>
      </c>
      <c r="K15" s="410">
        <v>32</v>
      </c>
      <c r="L15" s="410">
        <v>27</v>
      </c>
      <c r="M15" s="410">
        <v>40</v>
      </c>
      <c r="N15" s="150">
        <v>87.1</v>
      </c>
      <c r="O15" s="146">
        <v>47.16</v>
      </c>
      <c r="P15" s="370">
        <v>9.6</v>
      </c>
      <c r="Q15" s="411" t="s">
        <v>351</v>
      </c>
      <c r="R15" s="412">
        <v>85.8</v>
      </c>
      <c r="S15" s="413">
        <v>12</v>
      </c>
      <c r="T15" s="414">
        <v>2.8345742469481083E-2</v>
      </c>
      <c r="U15" s="371">
        <v>27</v>
      </c>
      <c r="V15" s="414">
        <v>6.377792055633244E-2</v>
      </c>
      <c r="W15" s="413">
        <v>146</v>
      </c>
      <c r="X15" s="414">
        <v>0.34487320004535321</v>
      </c>
      <c r="Y15" s="371">
        <v>2</v>
      </c>
      <c r="Z15" s="414">
        <v>4.7242904115801813E-3</v>
      </c>
      <c r="AA15" s="371">
        <v>14</v>
      </c>
      <c r="AC15" s="372">
        <v>369481</v>
      </c>
      <c r="AD15" s="373">
        <v>0.87289148656693849</v>
      </c>
      <c r="AE15" s="374">
        <v>422709</v>
      </c>
      <c r="AF15" s="375">
        <v>0.9986415739786999</v>
      </c>
      <c r="AG15" s="374">
        <v>421473</v>
      </c>
      <c r="AH15" s="375">
        <v>0.99572154865291385</v>
      </c>
      <c r="AI15" s="374">
        <v>0</v>
      </c>
      <c r="AJ15" s="375">
        <v>0</v>
      </c>
      <c r="AK15" s="374">
        <v>0</v>
      </c>
      <c r="AL15" s="375">
        <v>0</v>
      </c>
      <c r="AM15" s="374">
        <v>0</v>
      </c>
      <c r="AN15" s="375">
        <v>0</v>
      </c>
      <c r="AO15" s="374">
        <v>7621</v>
      </c>
      <c r="AP15" s="375">
        <v>1.8004460362309939E-2</v>
      </c>
      <c r="AQ15" s="374">
        <v>0</v>
      </c>
      <c r="AR15" s="375">
        <v>0</v>
      </c>
      <c r="AS15" s="374">
        <v>59980</v>
      </c>
      <c r="AT15" s="375">
        <v>0.14170155262188033</v>
      </c>
      <c r="AU15" s="374">
        <v>7713</v>
      </c>
      <c r="AV15" s="375">
        <v>1.8221808525717958E-2</v>
      </c>
      <c r="AW15" s="374">
        <v>215075</v>
      </c>
      <c r="AX15" s="375">
        <v>0.50811039396717095</v>
      </c>
      <c r="AY15" s="374">
        <v>422709</v>
      </c>
      <c r="AZ15" s="375">
        <v>0.9986415739786999</v>
      </c>
      <c r="BA15" s="376">
        <v>7</v>
      </c>
    </row>
    <row r="16" spans="1:53">
      <c r="A16" s="369" t="s">
        <v>88</v>
      </c>
      <c r="B16" s="369" t="s">
        <v>89</v>
      </c>
      <c r="C16" s="150">
        <v>1468</v>
      </c>
      <c r="D16" s="150">
        <v>910</v>
      </c>
      <c r="E16" s="150">
        <v>389</v>
      </c>
      <c r="F16" s="409" t="s">
        <v>294</v>
      </c>
      <c r="G16" s="150">
        <v>87.1</v>
      </c>
      <c r="H16" s="410">
        <v>31</v>
      </c>
      <c r="I16" s="410">
        <v>30</v>
      </c>
      <c r="J16" s="410">
        <v>23</v>
      </c>
      <c r="K16" s="410">
        <v>28</v>
      </c>
      <c r="L16" s="410">
        <v>27</v>
      </c>
      <c r="M16" s="410">
        <v>41</v>
      </c>
      <c r="N16" s="150">
        <v>91</v>
      </c>
      <c r="O16" s="146">
        <v>13.86</v>
      </c>
      <c r="P16" s="370">
        <v>62.4</v>
      </c>
      <c r="Q16" s="411">
        <v>7.1999999999999998E-3</v>
      </c>
      <c r="R16" s="412">
        <v>91.8</v>
      </c>
      <c r="S16" s="413">
        <v>7</v>
      </c>
      <c r="T16" s="414">
        <v>8.0060571540983005E-3</v>
      </c>
      <c r="U16" s="371">
        <v>90</v>
      </c>
      <c r="V16" s="414">
        <v>0.10293502055269244</v>
      </c>
      <c r="W16" s="413">
        <v>153</v>
      </c>
      <c r="X16" s="414">
        <v>0.17498953493957714</v>
      </c>
      <c r="Y16" s="371">
        <v>8</v>
      </c>
      <c r="Z16" s="414">
        <v>9.149779604683772E-3</v>
      </c>
      <c r="AA16" s="371">
        <v>10</v>
      </c>
      <c r="AC16" s="372">
        <v>744604</v>
      </c>
      <c r="AD16" s="373">
        <v>0.84979890711380346</v>
      </c>
      <c r="AE16" s="374">
        <v>868452</v>
      </c>
      <c r="AF16" s="375">
        <v>0.99114369581790707</v>
      </c>
      <c r="AG16" s="374">
        <v>868452</v>
      </c>
      <c r="AH16" s="375">
        <v>0.99114369581790707</v>
      </c>
      <c r="AI16" s="374">
        <v>868447</v>
      </c>
      <c r="AJ16" s="375">
        <v>0.99113798943634646</v>
      </c>
      <c r="AK16" s="374">
        <v>0</v>
      </c>
      <c r="AL16" s="375">
        <v>0</v>
      </c>
      <c r="AM16" s="374">
        <v>0</v>
      </c>
      <c r="AN16" s="375">
        <v>0</v>
      </c>
      <c r="AO16" s="374">
        <v>994</v>
      </c>
      <c r="AP16" s="375">
        <v>1.1344286542526237E-3</v>
      </c>
      <c r="AQ16" s="374">
        <v>0</v>
      </c>
      <c r="AR16" s="375">
        <v>0</v>
      </c>
      <c r="AS16" s="374">
        <v>52300</v>
      </c>
      <c r="AT16" s="375">
        <v>5.9688751124157169E-2</v>
      </c>
      <c r="AU16" s="374">
        <v>0</v>
      </c>
      <c r="AV16" s="375">
        <v>0</v>
      </c>
      <c r="AW16" s="374">
        <v>0</v>
      </c>
      <c r="AX16" s="375">
        <v>0</v>
      </c>
      <c r="AY16" s="374">
        <v>372347</v>
      </c>
      <c r="AZ16" s="375">
        <v>0.42495081099094739</v>
      </c>
      <c r="BA16" s="376">
        <v>28</v>
      </c>
    </row>
    <row r="17" spans="1:53">
      <c r="A17" s="369" t="s">
        <v>90</v>
      </c>
      <c r="B17" s="369" t="s">
        <v>91</v>
      </c>
      <c r="C17" s="150">
        <v>1562</v>
      </c>
      <c r="D17" s="150">
        <v>795</v>
      </c>
      <c r="E17" s="150">
        <v>200</v>
      </c>
      <c r="F17" s="409">
        <v>67</v>
      </c>
      <c r="G17" s="150">
        <v>110.3</v>
      </c>
      <c r="H17" s="410">
        <v>40</v>
      </c>
      <c r="I17" s="410">
        <v>47</v>
      </c>
      <c r="J17" s="410">
        <v>35</v>
      </c>
      <c r="K17" s="410">
        <v>43</v>
      </c>
      <c r="L17" s="410">
        <v>35</v>
      </c>
      <c r="M17" s="410">
        <v>42</v>
      </c>
      <c r="N17" s="150">
        <v>81.400000000000006</v>
      </c>
      <c r="O17" s="146">
        <v>57.09</v>
      </c>
      <c r="P17" s="370">
        <v>8.6</v>
      </c>
      <c r="Q17" s="411">
        <v>1.09E-2</v>
      </c>
      <c r="R17" s="412">
        <v>74.400000000000006</v>
      </c>
      <c r="S17" s="413">
        <v>11</v>
      </c>
      <c r="T17" s="414">
        <v>1.5237103177351571E-2</v>
      </c>
      <c r="U17" s="371">
        <v>21</v>
      </c>
      <c r="V17" s="414">
        <v>2.9089015156762089E-2</v>
      </c>
      <c r="W17" s="413">
        <v>667</v>
      </c>
      <c r="X17" s="414">
        <v>0.92392252902668159</v>
      </c>
      <c r="Y17" s="371">
        <v>10</v>
      </c>
      <c r="Z17" s="414">
        <v>1.3851911979410518E-2</v>
      </c>
      <c r="AA17" s="371">
        <v>6</v>
      </c>
      <c r="AC17" s="372">
        <v>0</v>
      </c>
      <c r="AD17" s="373">
        <v>0</v>
      </c>
      <c r="AE17" s="374">
        <v>313548</v>
      </c>
      <c r="AF17" s="375">
        <v>0.43547788985971009</v>
      </c>
      <c r="AG17" s="374">
        <v>0</v>
      </c>
      <c r="AH17" s="375">
        <v>0</v>
      </c>
      <c r="AI17" s="374">
        <v>599768</v>
      </c>
      <c r="AJ17" s="375">
        <v>0.83300069860237858</v>
      </c>
      <c r="AK17" s="374">
        <v>289833</v>
      </c>
      <c r="AL17" s="375">
        <v>0.40254080157331368</v>
      </c>
      <c r="AM17" s="374">
        <v>0</v>
      </c>
      <c r="AN17" s="375">
        <v>0</v>
      </c>
      <c r="AO17" s="374">
        <v>109396</v>
      </c>
      <c r="AP17" s="375">
        <v>0.15193698967651792</v>
      </c>
      <c r="AQ17" s="374">
        <v>183487</v>
      </c>
      <c r="AR17" s="375">
        <v>0.25483987005717984</v>
      </c>
      <c r="AS17" s="374">
        <v>709</v>
      </c>
      <c r="AT17" s="375">
        <v>9.8470991334830547E-4</v>
      </c>
      <c r="AU17" s="374">
        <v>330765</v>
      </c>
      <c r="AV17" s="375">
        <v>0.45939009095719635</v>
      </c>
      <c r="AW17" s="374">
        <v>652715</v>
      </c>
      <c r="AX17" s="375">
        <v>0.90653727939511863</v>
      </c>
      <c r="AY17" s="374">
        <v>177900</v>
      </c>
      <c r="AZ17" s="375">
        <v>0.24708024483027297</v>
      </c>
      <c r="BA17" s="376">
        <v>15</v>
      </c>
    </row>
    <row r="18" spans="1:53">
      <c r="A18" s="369" t="s">
        <v>92</v>
      </c>
      <c r="B18" s="369" t="s">
        <v>93</v>
      </c>
      <c r="C18" s="150">
        <v>414</v>
      </c>
      <c r="D18" s="150">
        <v>349</v>
      </c>
      <c r="E18" s="150">
        <v>168</v>
      </c>
      <c r="F18" s="409" t="s">
        <v>294</v>
      </c>
      <c r="G18" s="150">
        <v>139.30000000000001</v>
      </c>
      <c r="H18" s="410">
        <v>42</v>
      </c>
      <c r="I18" s="410">
        <v>28</v>
      </c>
      <c r="J18" s="410">
        <v>25</v>
      </c>
      <c r="K18" s="410">
        <v>35</v>
      </c>
      <c r="L18" s="410">
        <v>23</v>
      </c>
      <c r="M18" s="410">
        <v>40</v>
      </c>
      <c r="N18" s="150">
        <v>92.3</v>
      </c>
      <c r="O18" s="146">
        <v>22.64</v>
      </c>
      <c r="P18" s="370">
        <v>30.6</v>
      </c>
      <c r="Q18" s="411">
        <v>4.4999999999999997E-3</v>
      </c>
      <c r="R18" s="412">
        <v>92.2</v>
      </c>
      <c r="S18" s="413">
        <v>1</v>
      </c>
      <c r="T18" s="414">
        <v>4.6933153110025388E-3</v>
      </c>
      <c r="U18" s="371">
        <v>13</v>
      </c>
      <c r="V18" s="414">
        <v>6.1013099043033002E-2</v>
      </c>
      <c r="W18" s="413">
        <v>40</v>
      </c>
      <c r="X18" s="414">
        <v>0.18773261244010156</v>
      </c>
      <c r="Y18" s="371">
        <v>1</v>
      </c>
      <c r="Z18" s="414">
        <v>4.6933153110025388E-3</v>
      </c>
      <c r="AA18" s="371">
        <v>1</v>
      </c>
      <c r="AC18" s="372">
        <v>81243</v>
      </c>
      <c r="AD18" s="373">
        <v>0.38145477082570356</v>
      </c>
      <c r="AE18" s="374">
        <v>215184</v>
      </c>
      <c r="AF18" s="375">
        <v>1.0103389018790321</v>
      </c>
      <c r="AG18" s="374">
        <v>133941</v>
      </c>
      <c r="AH18" s="375">
        <v>0.62888413105332841</v>
      </c>
      <c r="AI18" s="374">
        <v>215184</v>
      </c>
      <c r="AJ18" s="375">
        <v>1.0103389018790321</v>
      </c>
      <c r="AK18" s="374">
        <v>0</v>
      </c>
      <c r="AL18" s="375">
        <v>0</v>
      </c>
      <c r="AM18" s="374">
        <v>0</v>
      </c>
      <c r="AN18" s="375">
        <v>0</v>
      </c>
      <c r="AO18" s="374">
        <v>2578</v>
      </c>
      <c r="AP18" s="375">
        <v>1.2104309284352669E-2</v>
      </c>
      <c r="AQ18" s="374">
        <v>0</v>
      </c>
      <c r="AR18" s="375">
        <v>0</v>
      </c>
      <c r="AS18" s="374">
        <v>14046</v>
      </c>
      <c r="AT18" s="375">
        <v>6.5949235146632104E-2</v>
      </c>
      <c r="AU18" s="374">
        <v>14784</v>
      </c>
      <c r="AV18" s="375">
        <v>6.9414316702819959E-2</v>
      </c>
      <c r="AW18" s="374">
        <v>0</v>
      </c>
      <c r="AX18" s="375">
        <v>0</v>
      </c>
      <c r="AY18" s="374">
        <v>138011</v>
      </c>
      <c r="AZ18" s="375">
        <v>0.64799372716943215</v>
      </c>
      <c r="BA18" s="376">
        <v>13</v>
      </c>
    </row>
    <row r="19" spans="1:53">
      <c r="A19" s="369" t="s">
        <v>94</v>
      </c>
      <c r="B19" s="369" t="s">
        <v>95</v>
      </c>
      <c r="C19" s="150">
        <v>1127</v>
      </c>
      <c r="D19" s="150">
        <v>971</v>
      </c>
      <c r="E19" s="150">
        <v>379</v>
      </c>
      <c r="F19" s="409" t="s">
        <v>294</v>
      </c>
      <c r="G19" s="150">
        <v>132</v>
      </c>
      <c r="H19" s="410">
        <v>45</v>
      </c>
      <c r="I19" s="410">
        <v>37</v>
      </c>
      <c r="J19" s="410">
        <v>28</v>
      </c>
      <c r="K19" s="410">
        <v>50</v>
      </c>
      <c r="L19" s="410">
        <v>32</v>
      </c>
      <c r="M19" s="410">
        <v>38</v>
      </c>
      <c r="N19" s="150">
        <v>90.3</v>
      </c>
      <c r="O19" s="146">
        <v>49.56</v>
      </c>
      <c r="P19" s="370">
        <v>12.7</v>
      </c>
      <c r="Q19" s="411">
        <v>1.1900000000000001E-2</v>
      </c>
      <c r="R19" s="412">
        <v>81.099999999999994</v>
      </c>
      <c r="S19" s="413">
        <v>1</v>
      </c>
      <c r="T19" s="414">
        <v>1.6432125462564333E-3</v>
      </c>
      <c r="U19" s="371">
        <v>37</v>
      </c>
      <c r="V19" s="414">
        <v>6.079886421148803E-2</v>
      </c>
      <c r="W19" s="413">
        <v>97</v>
      </c>
      <c r="X19" s="414">
        <v>0.15939161698687401</v>
      </c>
      <c r="Y19" s="371">
        <v>4</v>
      </c>
      <c r="Z19" s="414">
        <v>6.5728501850257333E-3</v>
      </c>
      <c r="AA19" s="371">
        <v>16</v>
      </c>
      <c r="AC19" s="372">
        <v>610290</v>
      </c>
      <c r="AD19" s="373">
        <v>1.0004573688015461</v>
      </c>
      <c r="AE19" s="374">
        <v>610290</v>
      </c>
      <c r="AF19" s="375">
        <v>1.0004573688015461</v>
      </c>
      <c r="AG19" s="374">
        <v>610290</v>
      </c>
      <c r="AH19" s="375">
        <v>1.0004573688015461</v>
      </c>
      <c r="AI19" s="374">
        <v>0</v>
      </c>
      <c r="AJ19" s="375">
        <v>0</v>
      </c>
      <c r="AK19" s="374">
        <v>0</v>
      </c>
      <c r="AL19" s="375">
        <v>0</v>
      </c>
      <c r="AM19" s="374">
        <v>0</v>
      </c>
      <c r="AN19" s="375">
        <v>0</v>
      </c>
      <c r="AO19" s="374">
        <v>0</v>
      </c>
      <c r="AP19" s="375">
        <v>0</v>
      </c>
      <c r="AQ19" s="374">
        <v>0</v>
      </c>
      <c r="AR19" s="375">
        <v>0</v>
      </c>
      <c r="AS19" s="374">
        <v>27829</v>
      </c>
      <c r="AT19" s="375">
        <v>4.5620488810857507E-2</v>
      </c>
      <c r="AU19" s="374">
        <v>65361</v>
      </c>
      <c r="AV19" s="375">
        <v>0.10714724816437736</v>
      </c>
      <c r="AW19" s="374">
        <v>437465</v>
      </c>
      <c r="AX19" s="375">
        <v>0.71714280562153798</v>
      </c>
      <c r="AY19" s="374">
        <v>610290</v>
      </c>
      <c r="AZ19" s="375">
        <v>1.0004573688015461</v>
      </c>
      <c r="BA19" s="376">
        <v>20</v>
      </c>
    </row>
    <row r="20" spans="1:53">
      <c r="A20" s="369" t="s">
        <v>96</v>
      </c>
      <c r="B20" s="369" t="s">
        <v>97</v>
      </c>
      <c r="C20" s="150">
        <v>1207</v>
      </c>
      <c r="D20" s="150">
        <v>834</v>
      </c>
      <c r="E20" s="150">
        <v>250</v>
      </c>
      <c r="F20" s="409">
        <v>61</v>
      </c>
      <c r="G20" s="150">
        <v>132.5</v>
      </c>
      <c r="H20" s="410">
        <v>36</v>
      </c>
      <c r="I20" s="410">
        <v>40</v>
      </c>
      <c r="J20" s="410">
        <v>30</v>
      </c>
      <c r="K20" s="410">
        <v>44</v>
      </c>
      <c r="L20" s="410">
        <v>31</v>
      </c>
      <c r="M20" s="410">
        <v>42</v>
      </c>
      <c r="N20" s="150">
        <v>89.6</v>
      </c>
      <c r="O20" s="146">
        <v>27.58</v>
      </c>
      <c r="P20" s="370">
        <v>15</v>
      </c>
      <c r="Q20" s="411" t="s">
        <v>351</v>
      </c>
      <c r="R20" s="412">
        <v>88.2</v>
      </c>
      <c r="S20" s="413">
        <v>8</v>
      </c>
      <c r="T20" s="414">
        <v>1.4851227825260454E-2</v>
      </c>
      <c r="U20" s="371">
        <v>132</v>
      </c>
      <c r="V20" s="414">
        <v>0.24504525911679745</v>
      </c>
      <c r="W20" s="413">
        <v>97</v>
      </c>
      <c r="X20" s="414">
        <v>0.180071137381283</v>
      </c>
      <c r="Y20" s="371">
        <v>6</v>
      </c>
      <c r="Z20" s="414">
        <v>1.1138420868945341E-2</v>
      </c>
      <c r="AA20" s="371">
        <v>6</v>
      </c>
      <c r="AC20" s="372">
        <v>124152</v>
      </c>
      <c r="AD20" s="373">
        <v>0.23041076111345157</v>
      </c>
      <c r="AE20" s="374">
        <v>539047</v>
      </c>
      <c r="AF20" s="375">
        <v>1.0004045810451925</v>
      </c>
      <c r="AG20" s="374">
        <v>539047</v>
      </c>
      <c r="AH20" s="375">
        <v>1.0004045810451925</v>
      </c>
      <c r="AI20" s="374">
        <v>0</v>
      </c>
      <c r="AJ20" s="375">
        <v>0</v>
      </c>
      <c r="AK20" s="374">
        <v>0</v>
      </c>
      <c r="AL20" s="375">
        <v>0</v>
      </c>
      <c r="AM20" s="374">
        <v>0</v>
      </c>
      <c r="AN20" s="375">
        <v>0</v>
      </c>
      <c r="AO20" s="374">
        <v>85626</v>
      </c>
      <c r="AP20" s="375">
        <v>0.15891126869563443</v>
      </c>
      <c r="AQ20" s="374">
        <v>0</v>
      </c>
      <c r="AR20" s="375">
        <v>0</v>
      </c>
      <c r="AS20" s="374">
        <v>16483</v>
      </c>
      <c r="AT20" s="375">
        <v>3.0590409944527854E-2</v>
      </c>
      <c r="AU20" s="374">
        <v>487898</v>
      </c>
      <c r="AV20" s="375">
        <v>0.90547836140964943</v>
      </c>
      <c r="AW20" s="374">
        <v>341108</v>
      </c>
      <c r="AX20" s="375">
        <v>0.63305427139222281</v>
      </c>
      <c r="AY20" s="374">
        <v>468020</v>
      </c>
      <c r="AZ20" s="375">
        <v>0.8685872512429732</v>
      </c>
      <c r="BA20" s="376">
        <v>22</v>
      </c>
    </row>
    <row r="21" spans="1:53">
      <c r="A21" s="369" t="s">
        <v>98</v>
      </c>
      <c r="B21" s="369" t="s">
        <v>99</v>
      </c>
      <c r="C21" s="150">
        <v>2219</v>
      </c>
      <c r="D21" s="150">
        <v>1523</v>
      </c>
      <c r="E21" s="150">
        <v>455</v>
      </c>
      <c r="F21" s="409" t="s">
        <v>294</v>
      </c>
      <c r="G21" s="150">
        <v>152.1</v>
      </c>
      <c r="H21" s="410">
        <v>30</v>
      </c>
      <c r="I21" s="410">
        <v>41</v>
      </c>
      <c r="J21" s="410">
        <v>25</v>
      </c>
      <c r="K21" s="410">
        <v>33</v>
      </c>
      <c r="L21" s="410">
        <v>19</v>
      </c>
      <c r="M21" s="410">
        <v>34</v>
      </c>
      <c r="N21" s="150">
        <v>82.1</v>
      </c>
      <c r="O21" s="146">
        <v>81.09</v>
      </c>
      <c r="P21" s="370">
        <v>6.6</v>
      </c>
      <c r="Q21" s="411" t="s">
        <v>351</v>
      </c>
      <c r="R21" s="412">
        <v>80.400000000000006</v>
      </c>
      <c r="S21" s="413">
        <v>21</v>
      </c>
      <c r="T21" s="414">
        <v>3.8524263865524634E-2</v>
      </c>
      <c r="U21" s="371">
        <v>12</v>
      </c>
      <c r="V21" s="414">
        <v>2.201386506601408E-2</v>
      </c>
      <c r="W21" s="413">
        <v>118</v>
      </c>
      <c r="X21" s="414">
        <v>0.21646967314913843</v>
      </c>
      <c r="Y21" s="371" t="s">
        <v>351</v>
      </c>
      <c r="Z21" s="414" t="s">
        <v>351</v>
      </c>
      <c r="AA21" s="371">
        <v>2</v>
      </c>
      <c r="AC21" s="372">
        <v>0</v>
      </c>
      <c r="AD21" s="373">
        <v>0</v>
      </c>
      <c r="AE21" s="374">
        <v>533621</v>
      </c>
      <c r="AF21" s="375">
        <v>0.97918039073925578</v>
      </c>
      <c r="AG21" s="374">
        <v>753</v>
      </c>
      <c r="AH21" s="375">
        <v>1.3817350408373351E-3</v>
      </c>
      <c r="AI21" s="374">
        <v>545312</v>
      </c>
      <c r="AJ21" s="375">
        <v>1.0006330658553637</v>
      </c>
      <c r="AK21" s="374">
        <v>0</v>
      </c>
      <c r="AL21" s="375">
        <v>0</v>
      </c>
      <c r="AM21" s="374">
        <v>0</v>
      </c>
      <c r="AN21" s="375">
        <v>0</v>
      </c>
      <c r="AO21" s="374">
        <v>3457</v>
      </c>
      <c r="AP21" s="375">
        <v>6.3435033680938483E-3</v>
      </c>
      <c r="AQ21" s="374">
        <v>0</v>
      </c>
      <c r="AR21" s="375">
        <v>0</v>
      </c>
      <c r="AS21" s="374">
        <v>36500</v>
      </c>
      <c r="AT21" s="375">
        <v>6.6976532523987692E-2</v>
      </c>
      <c r="AU21" s="374">
        <v>37097</v>
      </c>
      <c r="AV21" s="375">
        <v>6.8072011699790991E-2</v>
      </c>
      <c r="AW21" s="374">
        <v>89586</v>
      </c>
      <c r="AX21" s="375">
        <v>0.16438793541627292</v>
      </c>
      <c r="AY21" s="374">
        <v>374541</v>
      </c>
      <c r="AZ21" s="375">
        <v>0.68727280734429796</v>
      </c>
      <c r="BA21" s="376">
        <v>13</v>
      </c>
    </row>
    <row r="22" spans="1:53">
      <c r="A22" s="369" t="s">
        <v>100</v>
      </c>
      <c r="B22" s="369" t="s">
        <v>101</v>
      </c>
      <c r="C22" s="150">
        <v>1175</v>
      </c>
      <c r="D22" s="150">
        <v>559</v>
      </c>
      <c r="E22" s="150">
        <v>101</v>
      </c>
      <c r="F22" s="409">
        <v>14</v>
      </c>
      <c r="G22" s="150">
        <v>104.4</v>
      </c>
      <c r="H22" s="410">
        <v>47</v>
      </c>
      <c r="I22" s="410">
        <v>46</v>
      </c>
      <c r="J22" s="410">
        <v>34</v>
      </c>
      <c r="K22" s="410">
        <v>55</v>
      </c>
      <c r="L22" s="410">
        <v>31</v>
      </c>
      <c r="M22" s="410">
        <v>42</v>
      </c>
      <c r="N22" s="150">
        <v>79.400000000000006</v>
      </c>
      <c r="O22" s="146">
        <v>73.81</v>
      </c>
      <c r="P22" s="370">
        <v>7.4</v>
      </c>
      <c r="Q22" s="411">
        <v>2.1600000000000001E-2</v>
      </c>
      <c r="R22" s="412">
        <v>72.900000000000006</v>
      </c>
      <c r="S22" s="413">
        <v>3</v>
      </c>
      <c r="T22" s="414">
        <v>7.1754713686733272E-3</v>
      </c>
      <c r="U22" s="371">
        <v>16</v>
      </c>
      <c r="V22" s="414">
        <v>3.8269180632924414E-2</v>
      </c>
      <c r="W22" s="413">
        <v>182</v>
      </c>
      <c r="X22" s="414">
        <v>0.43531192969951521</v>
      </c>
      <c r="Y22" s="371">
        <v>1</v>
      </c>
      <c r="Z22" s="414">
        <v>2.3918237895577759E-3</v>
      </c>
      <c r="AA22" s="371">
        <v>10</v>
      </c>
      <c r="AC22" s="372">
        <v>1281</v>
      </c>
      <c r="AD22" s="373">
        <v>3.0771522049320914E-3</v>
      </c>
      <c r="AE22" s="374">
        <v>344548</v>
      </c>
      <c r="AF22" s="375">
        <v>0.82765545503898685</v>
      </c>
      <c r="AG22" s="374">
        <v>0</v>
      </c>
      <c r="AH22" s="375">
        <v>0</v>
      </c>
      <c r="AI22" s="374">
        <v>344548</v>
      </c>
      <c r="AJ22" s="375">
        <v>0.82765545503898685</v>
      </c>
      <c r="AK22" s="374">
        <v>90773</v>
      </c>
      <c r="AL22" s="375">
        <v>0.21805022412045333</v>
      </c>
      <c r="AM22" s="374">
        <v>0</v>
      </c>
      <c r="AN22" s="375">
        <v>0</v>
      </c>
      <c r="AO22" s="374">
        <v>60498</v>
      </c>
      <c r="AP22" s="375">
        <v>0.14532517883995447</v>
      </c>
      <c r="AQ22" s="374">
        <v>22151</v>
      </c>
      <c r="AR22" s="375">
        <v>5.3209991015964679E-2</v>
      </c>
      <c r="AS22" s="374">
        <v>2244</v>
      </c>
      <c r="AT22" s="375">
        <v>5.3904211927147637E-3</v>
      </c>
      <c r="AU22" s="374">
        <v>141019</v>
      </c>
      <c r="AV22" s="375">
        <v>0.33874857672702463</v>
      </c>
      <c r="AW22" s="374">
        <v>387332</v>
      </c>
      <c r="AX22" s="375">
        <v>0.93042897567584448</v>
      </c>
      <c r="AY22" s="374">
        <v>245322</v>
      </c>
      <c r="AZ22" s="375">
        <v>0.58929986980355231</v>
      </c>
      <c r="BA22" s="376">
        <v>9</v>
      </c>
    </row>
    <row r="23" spans="1:53">
      <c r="A23" s="369" t="s">
        <v>102</v>
      </c>
      <c r="B23" s="369" t="s">
        <v>103</v>
      </c>
      <c r="C23" s="150">
        <v>567</v>
      </c>
      <c r="D23" s="150">
        <v>373</v>
      </c>
      <c r="E23" s="150">
        <v>140</v>
      </c>
      <c r="F23" s="409">
        <v>27</v>
      </c>
      <c r="G23" s="150">
        <v>115.9</v>
      </c>
      <c r="H23" s="410">
        <v>41</v>
      </c>
      <c r="I23" s="410">
        <v>31</v>
      </c>
      <c r="J23" s="410">
        <v>24</v>
      </c>
      <c r="K23" s="410">
        <v>37</v>
      </c>
      <c r="L23" s="410">
        <v>24</v>
      </c>
      <c r="M23" s="410">
        <v>36</v>
      </c>
      <c r="N23" s="150">
        <v>88.1</v>
      </c>
      <c r="O23" s="146">
        <v>61.08</v>
      </c>
      <c r="P23" s="370">
        <v>22.3</v>
      </c>
      <c r="Q23" s="411" t="s">
        <v>351</v>
      </c>
      <c r="R23" s="412">
        <v>83.4</v>
      </c>
      <c r="S23" s="413">
        <v>3</v>
      </c>
      <c r="T23" s="414">
        <v>1.2959747025738058E-2</v>
      </c>
      <c r="U23" s="371">
        <v>19</v>
      </c>
      <c r="V23" s="414">
        <v>8.2078397829674368E-2</v>
      </c>
      <c r="W23" s="413">
        <v>417</v>
      </c>
      <c r="X23" s="414">
        <v>1.8014048365775899</v>
      </c>
      <c r="Y23" s="371">
        <v>3</v>
      </c>
      <c r="Z23" s="414">
        <v>1.2959747025738058E-2</v>
      </c>
      <c r="AA23" s="371">
        <v>13</v>
      </c>
      <c r="AC23" s="372">
        <v>0</v>
      </c>
      <c r="AD23" s="373">
        <v>0</v>
      </c>
      <c r="AE23" s="374">
        <v>232550</v>
      </c>
      <c r="AF23" s="375">
        <v>1.0041929535925105</v>
      </c>
      <c r="AG23" s="374">
        <v>232550</v>
      </c>
      <c r="AH23" s="375">
        <v>1.0041929535925105</v>
      </c>
      <c r="AI23" s="374">
        <v>196542</v>
      </c>
      <c r="AJ23" s="375">
        <v>0.84870389802184132</v>
      </c>
      <c r="AK23" s="374">
        <v>0</v>
      </c>
      <c r="AL23" s="375">
        <v>0</v>
      </c>
      <c r="AM23" s="374">
        <v>0</v>
      </c>
      <c r="AN23" s="375">
        <v>0</v>
      </c>
      <c r="AO23" s="374">
        <v>833</v>
      </c>
      <c r="AP23" s="375">
        <v>3.5970446370353097E-3</v>
      </c>
      <c r="AQ23" s="374">
        <v>0</v>
      </c>
      <c r="AR23" s="375">
        <v>0</v>
      </c>
      <c r="AS23" s="374">
        <v>11620</v>
      </c>
      <c r="AT23" s="375">
        <v>5.0177261323349702E-2</v>
      </c>
      <c r="AU23" s="374">
        <v>0</v>
      </c>
      <c r="AV23" s="375">
        <v>0</v>
      </c>
      <c r="AW23" s="374">
        <v>0</v>
      </c>
      <c r="AX23" s="375">
        <v>0</v>
      </c>
      <c r="AY23" s="374">
        <v>225159</v>
      </c>
      <c r="AZ23" s="375">
        <v>0.97227727902789118</v>
      </c>
      <c r="BA23" s="376">
        <v>17</v>
      </c>
    </row>
    <row r="24" spans="1:53">
      <c r="A24" s="369" t="s">
        <v>104</v>
      </c>
      <c r="B24" s="369" t="s">
        <v>105</v>
      </c>
      <c r="C24" s="150">
        <v>191</v>
      </c>
      <c r="D24" s="150">
        <v>133</v>
      </c>
      <c r="E24" s="150">
        <v>31</v>
      </c>
      <c r="F24" s="409" t="s">
        <v>294</v>
      </c>
      <c r="G24" s="150">
        <v>109.5</v>
      </c>
      <c r="H24" s="410">
        <v>37</v>
      </c>
      <c r="I24" s="410">
        <v>28</v>
      </c>
      <c r="J24" s="410">
        <v>21</v>
      </c>
      <c r="K24" s="410">
        <v>48</v>
      </c>
      <c r="L24" s="410">
        <v>24</v>
      </c>
      <c r="M24" s="410">
        <v>30</v>
      </c>
      <c r="N24" s="150">
        <v>82.2</v>
      </c>
      <c r="O24" s="146">
        <v>42.63</v>
      </c>
      <c r="P24" s="370">
        <v>10</v>
      </c>
      <c r="Q24" s="411">
        <v>8.5000000000000006E-3</v>
      </c>
      <c r="R24" s="412">
        <v>84.2</v>
      </c>
      <c r="S24" s="413" t="s">
        <v>351</v>
      </c>
      <c r="T24" s="414" t="s">
        <v>351</v>
      </c>
      <c r="U24" s="371">
        <v>1</v>
      </c>
      <c r="V24" s="414">
        <v>1.5276038006782559E-2</v>
      </c>
      <c r="W24" s="413">
        <v>31</v>
      </c>
      <c r="X24" s="414">
        <v>0.47355717821025939</v>
      </c>
      <c r="Y24" s="371" t="s">
        <v>351</v>
      </c>
      <c r="Z24" s="414" t="s">
        <v>351</v>
      </c>
      <c r="AA24" s="371" t="s">
        <v>351</v>
      </c>
      <c r="AC24" s="372">
        <v>0</v>
      </c>
      <c r="AD24" s="373">
        <v>0</v>
      </c>
      <c r="AE24" s="374">
        <v>0</v>
      </c>
      <c r="AF24" s="375">
        <v>0</v>
      </c>
      <c r="AG24" s="374">
        <v>0</v>
      </c>
      <c r="AH24" s="375">
        <v>0</v>
      </c>
      <c r="AI24" s="374">
        <v>49875</v>
      </c>
      <c r="AJ24" s="375">
        <v>0.78983625249421974</v>
      </c>
      <c r="AK24" s="374">
        <v>49875</v>
      </c>
      <c r="AL24" s="375">
        <v>0.78983625249421974</v>
      </c>
      <c r="AM24" s="374">
        <v>0</v>
      </c>
      <c r="AN24" s="375">
        <v>0</v>
      </c>
      <c r="AO24" s="374">
        <v>12875</v>
      </c>
      <c r="AP24" s="375">
        <v>0.20389256643334494</v>
      </c>
      <c r="AQ24" s="374">
        <v>46198</v>
      </c>
      <c r="AR24" s="375">
        <v>0.73160611915244034</v>
      </c>
      <c r="AS24" s="374">
        <v>3281</v>
      </c>
      <c r="AT24" s="375">
        <v>5.1958952269344057E-2</v>
      </c>
      <c r="AU24" s="374">
        <v>36705</v>
      </c>
      <c r="AV24" s="375">
        <v>0.5812719728882273</v>
      </c>
      <c r="AW24" s="374">
        <v>48197</v>
      </c>
      <c r="AX24" s="375">
        <v>0.76326291451556705</v>
      </c>
      <c r="AY24" s="374">
        <v>4549</v>
      </c>
      <c r="AZ24" s="375">
        <v>7.203940075380863E-2</v>
      </c>
      <c r="BA24" s="376">
        <v>20</v>
      </c>
    </row>
    <row r="25" spans="1:53">
      <c r="A25" s="369" t="s">
        <v>106</v>
      </c>
      <c r="B25" s="369" t="s">
        <v>107</v>
      </c>
      <c r="C25" s="150">
        <v>3425</v>
      </c>
      <c r="D25" s="150">
        <v>1265</v>
      </c>
      <c r="E25" s="150">
        <v>451</v>
      </c>
      <c r="F25" s="409">
        <v>54</v>
      </c>
      <c r="G25" s="150">
        <v>103.8</v>
      </c>
      <c r="H25" s="410">
        <v>27</v>
      </c>
      <c r="I25" s="410">
        <v>28</v>
      </c>
      <c r="J25" s="410">
        <v>24</v>
      </c>
      <c r="K25" s="410">
        <v>27</v>
      </c>
      <c r="L25" s="410">
        <v>24</v>
      </c>
      <c r="M25" s="410">
        <v>37</v>
      </c>
      <c r="N25" s="150">
        <v>88.7</v>
      </c>
      <c r="O25" s="146">
        <v>36.36</v>
      </c>
      <c r="P25" s="370">
        <v>31.5</v>
      </c>
      <c r="Q25" s="411">
        <v>9.5999999999999992E-3</v>
      </c>
      <c r="R25" s="412">
        <v>89.6</v>
      </c>
      <c r="S25" s="413">
        <v>6</v>
      </c>
      <c r="T25" s="414">
        <v>1.0751011938998759E-2</v>
      </c>
      <c r="U25" s="371">
        <v>73</v>
      </c>
      <c r="V25" s="414">
        <v>0.13080397859115156</v>
      </c>
      <c r="W25" s="413">
        <v>196</v>
      </c>
      <c r="X25" s="414">
        <v>0.3511997233406261</v>
      </c>
      <c r="Y25" s="371">
        <v>2</v>
      </c>
      <c r="Z25" s="414">
        <v>3.5836706463329192E-3</v>
      </c>
      <c r="AA25" s="371">
        <v>11</v>
      </c>
      <c r="AC25" s="372">
        <v>410927</v>
      </c>
      <c r="AD25" s="373">
        <v>0.73592714638776457</v>
      </c>
      <c r="AE25" s="374">
        <v>557733</v>
      </c>
      <c r="AF25" s="375">
        <v>0.99884129087718043</v>
      </c>
      <c r="AG25" s="374">
        <v>409224</v>
      </c>
      <c r="AH25" s="375">
        <v>0.73287725205057486</v>
      </c>
      <c r="AI25" s="374">
        <v>557733</v>
      </c>
      <c r="AJ25" s="375">
        <v>0.99884129087718043</v>
      </c>
      <c r="AK25" s="374">
        <v>0</v>
      </c>
      <c r="AL25" s="375">
        <v>0</v>
      </c>
      <c r="AM25" s="374">
        <v>0</v>
      </c>
      <c r="AN25" s="375">
        <v>0</v>
      </c>
      <c r="AO25" s="374">
        <v>9942</v>
      </c>
      <c r="AP25" s="375">
        <v>1.780507897847344E-2</v>
      </c>
      <c r="AQ25" s="374">
        <v>0</v>
      </c>
      <c r="AR25" s="375">
        <v>0</v>
      </c>
      <c r="AS25" s="374">
        <v>43626</v>
      </c>
      <c r="AT25" s="375">
        <v>7.8129589168666497E-2</v>
      </c>
      <c r="AU25" s="374">
        <v>0</v>
      </c>
      <c r="AV25" s="375">
        <v>0</v>
      </c>
      <c r="AW25" s="374">
        <v>0</v>
      </c>
      <c r="AX25" s="375">
        <v>0</v>
      </c>
      <c r="AY25" s="374">
        <v>482071</v>
      </c>
      <c r="AZ25" s="375">
        <v>0.86333858662559548</v>
      </c>
      <c r="BA25" s="376">
        <v>16</v>
      </c>
    </row>
    <row r="26" spans="1:53">
      <c r="A26" s="369" t="s">
        <v>108</v>
      </c>
      <c r="B26" s="369" t="s">
        <v>109</v>
      </c>
      <c r="C26" s="150">
        <v>1472</v>
      </c>
      <c r="D26" s="150">
        <v>1017</v>
      </c>
      <c r="E26" s="150">
        <v>407</v>
      </c>
      <c r="F26" s="409">
        <v>57</v>
      </c>
      <c r="G26" s="150">
        <v>144.30000000000001</v>
      </c>
      <c r="H26" s="410">
        <v>32</v>
      </c>
      <c r="I26" s="410">
        <v>29</v>
      </c>
      <c r="J26" s="410">
        <v>27</v>
      </c>
      <c r="K26" s="410">
        <v>28</v>
      </c>
      <c r="L26" s="410">
        <v>23</v>
      </c>
      <c r="M26" s="410">
        <v>39</v>
      </c>
      <c r="N26" s="150">
        <v>90.9</v>
      </c>
      <c r="O26" s="146">
        <v>56.35</v>
      </c>
      <c r="P26" s="370">
        <v>8</v>
      </c>
      <c r="Q26" s="411">
        <v>1.12E-2</v>
      </c>
      <c r="R26" s="412">
        <v>87.5</v>
      </c>
      <c r="S26" s="413">
        <v>9</v>
      </c>
      <c r="T26" s="414">
        <v>2.1166260979997884E-2</v>
      </c>
      <c r="U26" s="371">
        <v>23</v>
      </c>
      <c r="V26" s="414">
        <v>5.4091555837772372E-2</v>
      </c>
      <c r="W26" s="413">
        <v>102</v>
      </c>
      <c r="X26" s="414">
        <v>0.23988429110664267</v>
      </c>
      <c r="Y26" s="371">
        <v>3</v>
      </c>
      <c r="Z26" s="414">
        <v>7.0554203266659614E-3</v>
      </c>
      <c r="AA26" s="371">
        <v>6</v>
      </c>
      <c r="AC26" s="372">
        <v>1988</v>
      </c>
      <c r="AD26" s="373">
        <v>4.676964772197938E-3</v>
      </c>
      <c r="AE26" s="374">
        <v>424210</v>
      </c>
      <c r="AF26" s="375">
        <v>0.99799558652620091</v>
      </c>
      <c r="AG26" s="374">
        <v>392472</v>
      </c>
      <c r="AH26" s="375">
        <v>0.9233288320292099</v>
      </c>
      <c r="AI26" s="374">
        <v>424210</v>
      </c>
      <c r="AJ26" s="375">
        <v>0.99799558652620091</v>
      </c>
      <c r="AK26" s="374">
        <v>0</v>
      </c>
      <c r="AL26" s="375">
        <v>0</v>
      </c>
      <c r="AM26" s="374">
        <v>0</v>
      </c>
      <c r="AN26" s="375">
        <v>0</v>
      </c>
      <c r="AO26" s="374">
        <v>5712</v>
      </c>
      <c r="AP26" s="375">
        <v>1.3438039627160274E-2</v>
      </c>
      <c r="AQ26" s="374">
        <v>0</v>
      </c>
      <c r="AR26" s="375">
        <v>0</v>
      </c>
      <c r="AS26" s="374">
        <v>37391</v>
      </c>
      <c r="AT26" s="375">
        <v>8.7965990843688682E-2</v>
      </c>
      <c r="AU26" s="374">
        <v>10927</v>
      </c>
      <c r="AV26" s="375">
        <v>2.570683806127106E-2</v>
      </c>
      <c r="AW26" s="374">
        <v>22138</v>
      </c>
      <c r="AX26" s="375">
        <v>5.2081813947141828E-2</v>
      </c>
      <c r="AY26" s="374">
        <v>414062</v>
      </c>
      <c r="AZ26" s="375">
        <v>0.97412142228663112</v>
      </c>
      <c r="BA26" s="376">
        <v>7</v>
      </c>
    </row>
    <row r="27" spans="1:53">
      <c r="A27" s="369" t="s">
        <v>110</v>
      </c>
      <c r="B27" s="369" t="s">
        <v>111</v>
      </c>
      <c r="C27" s="150">
        <v>353</v>
      </c>
      <c r="D27" s="150">
        <v>345</v>
      </c>
      <c r="E27" s="150">
        <v>65</v>
      </c>
      <c r="F27" s="409" t="s">
        <v>294</v>
      </c>
      <c r="G27" s="150">
        <v>78.400000000000006</v>
      </c>
      <c r="H27" s="410">
        <v>76</v>
      </c>
      <c r="I27" s="410">
        <v>98</v>
      </c>
      <c r="J27" s="410">
        <v>39</v>
      </c>
      <c r="K27" s="410">
        <v>71</v>
      </c>
      <c r="L27" s="410">
        <v>34</v>
      </c>
      <c r="M27" s="410">
        <v>36</v>
      </c>
      <c r="N27" s="150">
        <v>84.3</v>
      </c>
      <c r="O27" s="146">
        <v>90.16</v>
      </c>
      <c r="P27" s="370">
        <v>1</v>
      </c>
      <c r="Q27" s="411">
        <v>1.4200000000000001E-2</v>
      </c>
      <c r="R27" s="412">
        <v>83.8</v>
      </c>
      <c r="S27" s="413" t="s">
        <v>351</v>
      </c>
      <c r="T27" s="414" t="s">
        <v>351</v>
      </c>
      <c r="U27" s="371">
        <v>3</v>
      </c>
      <c r="V27" s="414">
        <v>5.4766912022432531E-3</v>
      </c>
      <c r="W27" s="413" t="s">
        <v>351</v>
      </c>
      <c r="X27" s="414" t="s">
        <v>351</v>
      </c>
      <c r="Y27" s="371">
        <v>42</v>
      </c>
      <c r="Z27" s="414">
        <v>7.6673676831405538E-2</v>
      </c>
      <c r="AA27" s="371">
        <v>2</v>
      </c>
      <c r="AC27" s="372">
        <v>0</v>
      </c>
      <c r="AD27" s="373">
        <v>0</v>
      </c>
      <c r="AE27" s="374">
        <v>452831</v>
      </c>
      <c r="AF27" s="375">
        <v>0.82517147376323863</v>
      </c>
      <c r="AG27" s="374">
        <v>30619</v>
      </c>
      <c r="AH27" s="375">
        <v>5.5795485192393197E-2</v>
      </c>
      <c r="AI27" s="374">
        <v>452831</v>
      </c>
      <c r="AJ27" s="375">
        <v>0.82517147376323863</v>
      </c>
      <c r="AK27" s="374">
        <v>452831</v>
      </c>
      <c r="AL27" s="375">
        <v>0.82517147376323863</v>
      </c>
      <c r="AM27" s="374">
        <v>13030</v>
      </c>
      <c r="AN27" s="375">
        <v>2.3743922794894783E-2</v>
      </c>
      <c r="AO27" s="374">
        <v>67865</v>
      </c>
      <c r="AP27" s="375">
        <v>0.12366702382774632</v>
      </c>
      <c r="AQ27" s="374">
        <v>0</v>
      </c>
      <c r="AR27" s="375">
        <v>0</v>
      </c>
      <c r="AS27" s="374">
        <v>13206</v>
      </c>
      <c r="AT27" s="375">
        <v>2.4064638866414467E-2</v>
      </c>
      <c r="AU27" s="374">
        <v>179350</v>
      </c>
      <c r="AV27" s="375">
        <v>0.32682061038099613</v>
      </c>
      <c r="AW27" s="374">
        <v>182277</v>
      </c>
      <c r="AX27" s="375">
        <v>0.33215433732041721</v>
      </c>
      <c r="AY27" s="374">
        <v>124969</v>
      </c>
      <c r="AZ27" s="375">
        <v>0.22772481103263287</v>
      </c>
      <c r="BA27" s="376">
        <v>36</v>
      </c>
    </row>
    <row r="28" spans="1:53">
      <c r="A28" s="369" t="s">
        <v>112</v>
      </c>
      <c r="B28" s="369" t="s">
        <v>113</v>
      </c>
      <c r="C28" s="150">
        <v>264</v>
      </c>
      <c r="D28" s="150">
        <v>229</v>
      </c>
      <c r="E28" s="150">
        <v>48</v>
      </c>
      <c r="F28" s="409">
        <v>83</v>
      </c>
      <c r="G28" s="150">
        <v>53.3</v>
      </c>
      <c r="H28" s="410">
        <v>51</v>
      </c>
      <c r="I28" s="410">
        <v>40</v>
      </c>
      <c r="J28" s="410">
        <v>20</v>
      </c>
      <c r="K28" s="410">
        <v>60</v>
      </c>
      <c r="L28" s="410">
        <v>36</v>
      </c>
      <c r="M28" s="410">
        <v>35</v>
      </c>
      <c r="N28" s="150">
        <v>79.3</v>
      </c>
      <c r="O28" s="146">
        <v>85.3</v>
      </c>
      <c r="P28" s="370">
        <v>2</v>
      </c>
      <c r="Q28" s="411">
        <v>0.01</v>
      </c>
      <c r="R28" s="412">
        <v>78.400000000000006</v>
      </c>
      <c r="S28" s="413">
        <v>3</v>
      </c>
      <c r="T28" s="414">
        <v>1.1806236053883661E-2</v>
      </c>
      <c r="U28" s="371">
        <v>2</v>
      </c>
      <c r="V28" s="414">
        <v>7.8708240359224406E-3</v>
      </c>
      <c r="W28" s="413">
        <v>35</v>
      </c>
      <c r="X28" s="414">
        <v>0.13773942062864269</v>
      </c>
      <c r="Y28" s="371" t="s">
        <v>351</v>
      </c>
      <c r="Z28" s="414" t="s">
        <v>351</v>
      </c>
      <c r="AA28" s="371">
        <v>1</v>
      </c>
      <c r="AC28" s="372">
        <v>30323</v>
      </c>
      <c r="AD28" s="373">
        <v>0.11947267017852148</v>
      </c>
      <c r="AE28" s="374">
        <v>167651</v>
      </c>
      <c r="AF28" s="375">
        <v>0.6605452174289913</v>
      </c>
      <c r="AG28" s="374">
        <v>0</v>
      </c>
      <c r="AH28" s="375">
        <v>0</v>
      </c>
      <c r="AI28" s="374">
        <v>180205</v>
      </c>
      <c r="AJ28" s="375">
        <v>0.71000799820335925</v>
      </c>
      <c r="AK28" s="374">
        <v>23948</v>
      </c>
      <c r="AL28" s="375">
        <v>9.4355159629167046E-2</v>
      </c>
      <c r="AM28" s="374">
        <v>39907</v>
      </c>
      <c r="AN28" s="375">
        <v>0.15723364603813134</v>
      </c>
      <c r="AO28" s="374">
        <v>11037</v>
      </c>
      <c r="AP28" s="375">
        <v>4.3485798264035272E-2</v>
      </c>
      <c r="AQ28" s="374">
        <v>0</v>
      </c>
      <c r="AR28" s="375">
        <v>0</v>
      </c>
      <c r="AS28" s="374">
        <v>33232</v>
      </c>
      <c r="AT28" s="375">
        <v>0.13093413499233669</v>
      </c>
      <c r="AU28" s="374">
        <v>64693</v>
      </c>
      <c r="AV28" s="375">
        <v>0.25489052705402138</v>
      </c>
      <c r="AW28" s="374">
        <v>114374</v>
      </c>
      <c r="AX28" s="375">
        <v>0.45063374926617467</v>
      </c>
      <c r="AY28" s="374">
        <v>110249</v>
      </c>
      <c r="AZ28" s="375">
        <v>0.43438124244012183</v>
      </c>
      <c r="BA28" s="376">
        <v>21</v>
      </c>
    </row>
    <row r="29" spans="1:53">
      <c r="A29" s="369" t="s">
        <v>114</v>
      </c>
      <c r="B29" s="369" t="s">
        <v>115</v>
      </c>
      <c r="C29" s="150">
        <v>1180</v>
      </c>
      <c r="D29" s="150">
        <v>1016</v>
      </c>
      <c r="E29" s="150">
        <v>410</v>
      </c>
      <c r="F29" s="409" t="s">
        <v>294</v>
      </c>
      <c r="G29" s="150">
        <v>123.1</v>
      </c>
      <c r="H29" s="410">
        <v>41</v>
      </c>
      <c r="I29" s="410">
        <v>30</v>
      </c>
      <c r="J29" s="410">
        <v>27</v>
      </c>
      <c r="K29" s="410">
        <v>42</v>
      </c>
      <c r="L29" s="410">
        <v>26</v>
      </c>
      <c r="M29" s="410">
        <v>38</v>
      </c>
      <c r="N29" s="150">
        <v>86.4</v>
      </c>
      <c r="O29" s="146">
        <v>53.32</v>
      </c>
      <c r="P29" s="370">
        <v>9.6</v>
      </c>
      <c r="Q29" s="411">
        <v>1.7399999999999999E-2</v>
      </c>
      <c r="R29" s="412">
        <v>81</v>
      </c>
      <c r="S29" s="413">
        <v>2</v>
      </c>
      <c r="T29" s="414">
        <v>3.1004194867565583E-3</v>
      </c>
      <c r="U29" s="371">
        <v>40</v>
      </c>
      <c r="V29" s="414">
        <v>6.2008389735131161E-2</v>
      </c>
      <c r="W29" s="413">
        <v>86</v>
      </c>
      <c r="X29" s="414">
        <v>0.13331803793053201</v>
      </c>
      <c r="Y29" s="371">
        <v>4</v>
      </c>
      <c r="Z29" s="414">
        <v>6.2008389735131167E-3</v>
      </c>
      <c r="AA29" s="371">
        <v>4</v>
      </c>
      <c r="AC29" s="372">
        <v>0</v>
      </c>
      <c r="AD29" s="373">
        <v>0</v>
      </c>
      <c r="AE29" s="374">
        <v>646312</v>
      </c>
      <c r="AF29" s="375">
        <v>1.0008253597592984</v>
      </c>
      <c r="AG29" s="374">
        <v>28886</v>
      </c>
      <c r="AH29" s="375">
        <v>4.4730472808809207E-2</v>
      </c>
      <c r="AI29" s="374">
        <v>646312</v>
      </c>
      <c r="AJ29" s="375">
        <v>1.0008253597592984</v>
      </c>
      <c r="AK29" s="374">
        <v>0</v>
      </c>
      <c r="AL29" s="375">
        <v>0</v>
      </c>
      <c r="AM29" s="374">
        <v>0</v>
      </c>
      <c r="AN29" s="375">
        <v>0</v>
      </c>
      <c r="AO29" s="374">
        <v>0</v>
      </c>
      <c r="AP29" s="375">
        <v>0</v>
      </c>
      <c r="AQ29" s="374">
        <v>0</v>
      </c>
      <c r="AR29" s="375">
        <v>0</v>
      </c>
      <c r="AS29" s="374">
        <v>167009</v>
      </c>
      <c r="AT29" s="375">
        <v>0.25861633778738546</v>
      </c>
      <c r="AU29" s="374">
        <v>12707</v>
      </c>
      <c r="AV29" s="375">
        <v>1.967701024653945E-2</v>
      </c>
      <c r="AW29" s="374">
        <v>380511</v>
      </c>
      <c r="AX29" s="375">
        <v>0.58922789375312612</v>
      </c>
      <c r="AY29" s="374">
        <v>546835</v>
      </c>
      <c r="AZ29" s="375">
        <v>0.8467834971406627</v>
      </c>
      <c r="BA29" s="376">
        <v>20</v>
      </c>
    </row>
    <row r="30" spans="1:53">
      <c r="A30" s="369" t="s">
        <v>116</v>
      </c>
      <c r="B30" s="369" t="s">
        <v>117</v>
      </c>
      <c r="C30" s="150">
        <v>963</v>
      </c>
      <c r="D30" s="150">
        <v>910</v>
      </c>
      <c r="E30" s="150">
        <v>316</v>
      </c>
      <c r="F30" s="409" t="s">
        <v>294</v>
      </c>
      <c r="G30" s="150">
        <v>126.2</v>
      </c>
      <c r="H30" s="410">
        <v>46</v>
      </c>
      <c r="I30" s="410">
        <v>44</v>
      </c>
      <c r="J30" s="410">
        <v>32</v>
      </c>
      <c r="K30" s="410">
        <v>65</v>
      </c>
      <c r="L30" s="410">
        <v>40</v>
      </c>
      <c r="M30" s="410">
        <v>38</v>
      </c>
      <c r="N30" s="150">
        <v>86.2</v>
      </c>
      <c r="O30" s="146">
        <v>70.95</v>
      </c>
      <c r="P30" s="370">
        <v>6.7</v>
      </c>
      <c r="Q30" s="411" t="s">
        <v>351</v>
      </c>
      <c r="R30" s="412">
        <v>75.5</v>
      </c>
      <c r="S30" s="413">
        <v>12</v>
      </c>
      <c r="T30" s="414">
        <v>2.0016279907658228E-2</v>
      </c>
      <c r="U30" s="371">
        <v>69</v>
      </c>
      <c r="V30" s="414">
        <v>0.11509360946903481</v>
      </c>
      <c r="W30" s="413">
        <v>171</v>
      </c>
      <c r="X30" s="414">
        <v>0.2852319886841298</v>
      </c>
      <c r="Y30" s="371" t="s">
        <v>351</v>
      </c>
      <c r="Z30" s="414" t="s">
        <v>351</v>
      </c>
      <c r="AA30" s="371">
        <v>25</v>
      </c>
      <c r="AC30" s="372">
        <v>226108</v>
      </c>
      <c r="AD30" s="373">
        <v>0.37796038994904985</v>
      </c>
      <c r="AE30" s="374">
        <v>538265</v>
      </c>
      <c r="AF30" s="375">
        <v>0.89975962502841711</v>
      </c>
      <c r="AG30" s="374">
        <v>538265</v>
      </c>
      <c r="AH30" s="375">
        <v>0.89975962502841711</v>
      </c>
      <c r="AI30" s="374">
        <v>0</v>
      </c>
      <c r="AJ30" s="375">
        <v>0</v>
      </c>
      <c r="AK30" s="374">
        <v>0</v>
      </c>
      <c r="AL30" s="375">
        <v>0</v>
      </c>
      <c r="AM30" s="374">
        <v>0</v>
      </c>
      <c r="AN30" s="375">
        <v>0</v>
      </c>
      <c r="AO30" s="374">
        <v>27415</v>
      </c>
      <c r="AP30" s="375">
        <v>4.5826702683908586E-2</v>
      </c>
      <c r="AQ30" s="374">
        <v>0</v>
      </c>
      <c r="AR30" s="375">
        <v>0</v>
      </c>
      <c r="AS30" s="374">
        <v>3545</v>
      </c>
      <c r="AT30" s="375">
        <v>5.9257946749755944E-3</v>
      </c>
      <c r="AU30" s="374">
        <v>146704</v>
      </c>
      <c r="AV30" s="375">
        <v>0.24522927559876437</v>
      </c>
      <c r="AW30" s="374">
        <v>164781</v>
      </c>
      <c r="AX30" s="375">
        <v>0.27544664946041003</v>
      </c>
      <c r="AY30" s="374">
        <v>502216</v>
      </c>
      <c r="AZ30" s="375">
        <v>0.83950039449578095</v>
      </c>
      <c r="BA30" s="376">
        <v>17</v>
      </c>
    </row>
    <row r="31" spans="1:53">
      <c r="A31" s="369" t="s">
        <v>118</v>
      </c>
      <c r="B31" s="369" t="s">
        <v>119</v>
      </c>
      <c r="C31" s="150">
        <v>442</v>
      </c>
      <c r="D31" s="150">
        <v>486</v>
      </c>
      <c r="E31" s="150">
        <v>129</v>
      </c>
      <c r="F31" s="409" t="s">
        <v>294</v>
      </c>
      <c r="G31" s="150">
        <v>85</v>
      </c>
      <c r="H31" s="410">
        <v>37</v>
      </c>
      <c r="I31" s="410">
        <v>28</v>
      </c>
      <c r="J31" s="410">
        <v>24</v>
      </c>
      <c r="K31" s="410">
        <v>27</v>
      </c>
      <c r="L31" s="410">
        <v>35</v>
      </c>
      <c r="M31" s="410">
        <v>43</v>
      </c>
      <c r="N31" s="150">
        <v>86.4</v>
      </c>
      <c r="O31" s="146">
        <v>19</v>
      </c>
      <c r="P31" s="370">
        <v>43.3</v>
      </c>
      <c r="Q31" s="411">
        <v>2.87E-2</v>
      </c>
      <c r="R31" s="412">
        <v>89.8</v>
      </c>
      <c r="S31" s="413" t="s">
        <v>351</v>
      </c>
      <c r="T31" s="414" t="s">
        <v>351</v>
      </c>
      <c r="U31" s="371">
        <v>23</v>
      </c>
      <c r="V31" s="414">
        <v>5.0955865573995673E-2</v>
      </c>
      <c r="W31" s="413">
        <v>69</v>
      </c>
      <c r="X31" s="414">
        <v>0.15286759672198702</v>
      </c>
      <c r="Y31" s="371">
        <v>2</v>
      </c>
      <c r="Z31" s="414">
        <v>4.4309448325213626E-3</v>
      </c>
      <c r="AA31" s="371">
        <v>4</v>
      </c>
      <c r="AC31" s="372">
        <v>0</v>
      </c>
      <c r="AD31" s="373">
        <v>0</v>
      </c>
      <c r="AE31" s="374">
        <v>84377</v>
      </c>
      <c r="AF31" s="375">
        <v>0.1878137110219272</v>
      </c>
      <c r="AG31" s="374">
        <v>0</v>
      </c>
      <c r="AH31" s="375">
        <v>0</v>
      </c>
      <c r="AI31" s="374">
        <v>84377</v>
      </c>
      <c r="AJ31" s="375">
        <v>0.1878137110219272</v>
      </c>
      <c r="AK31" s="374">
        <v>0</v>
      </c>
      <c r="AL31" s="375">
        <v>0</v>
      </c>
      <c r="AM31" s="374">
        <v>0</v>
      </c>
      <c r="AN31" s="375">
        <v>0</v>
      </c>
      <c r="AO31" s="374">
        <v>103943</v>
      </c>
      <c r="AP31" s="375">
        <v>0.23136542617955344</v>
      </c>
      <c r="AQ31" s="374">
        <v>0</v>
      </c>
      <c r="AR31" s="375">
        <v>0</v>
      </c>
      <c r="AS31" s="374">
        <v>0</v>
      </c>
      <c r="AT31" s="375">
        <v>0</v>
      </c>
      <c r="AU31" s="374">
        <v>258879</v>
      </c>
      <c r="AV31" s="375">
        <v>0.57623553451349885</v>
      </c>
      <c r="AW31" s="374">
        <v>232991</v>
      </c>
      <c r="AX31" s="375">
        <v>0.51861175847339736</v>
      </c>
      <c r="AY31" s="374">
        <v>293</v>
      </c>
      <c r="AZ31" s="375">
        <v>6.5218504248106327E-4</v>
      </c>
      <c r="BA31" s="376">
        <v>29</v>
      </c>
    </row>
    <row r="32" spans="1:53">
      <c r="A32" s="369" t="s">
        <v>120</v>
      </c>
      <c r="B32" s="369" t="s">
        <v>121</v>
      </c>
      <c r="C32" s="150">
        <v>1968</v>
      </c>
      <c r="D32" s="150">
        <v>640</v>
      </c>
      <c r="E32" s="150">
        <v>346</v>
      </c>
      <c r="F32" s="409" t="s">
        <v>294</v>
      </c>
      <c r="G32" s="150">
        <v>116.2</v>
      </c>
      <c r="H32" s="410">
        <v>47</v>
      </c>
      <c r="I32" s="410">
        <v>31</v>
      </c>
      <c r="J32" s="410">
        <v>24</v>
      </c>
      <c r="K32" s="410">
        <v>43</v>
      </c>
      <c r="L32" s="410">
        <v>24</v>
      </c>
      <c r="M32" s="410">
        <v>41</v>
      </c>
      <c r="N32" s="150">
        <v>92.2</v>
      </c>
      <c r="O32" s="146">
        <v>33.51</v>
      </c>
      <c r="P32" s="370">
        <v>16.600000000000001</v>
      </c>
      <c r="Q32" s="411">
        <v>9.7000000000000003E-3</v>
      </c>
      <c r="R32" s="412">
        <v>92.8</v>
      </c>
      <c r="S32" s="413">
        <v>2</v>
      </c>
      <c r="T32" s="414">
        <v>4.8642509175193293E-3</v>
      </c>
      <c r="U32" s="371">
        <v>50</v>
      </c>
      <c r="V32" s="414">
        <v>0.12160627293798323</v>
      </c>
      <c r="W32" s="413">
        <v>96</v>
      </c>
      <c r="X32" s="414">
        <v>0.23348404404092782</v>
      </c>
      <c r="Y32" s="371">
        <v>1</v>
      </c>
      <c r="Z32" s="414">
        <v>2.4321254587596646E-3</v>
      </c>
      <c r="AA32" s="371">
        <v>4</v>
      </c>
      <c r="AC32" s="372">
        <v>38569</v>
      </c>
      <c r="AD32" s="373">
        <v>9.3848699418449033E-2</v>
      </c>
      <c r="AE32" s="374">
        <v>411705</v>
      </c>
      <c r="AF32" s="375">
        <v>1.0017884517118039</v>
      </c>
      <c r="AG32" s="374">
        <v>410147</v>
      </c>
      <c r="AH32" s="375">
        <v>0.99799742073630682</v>
      </c>
      <c r="AI32" s="374">
        <v>411705</v>
      </c>
      <c r="AJ32" s="375">
        <v>1.0017884517118039</v>
      </c>
      <c r="AK32" s="374">
        <v>0</v>
      </c>
      <c r="AL32" s="375">
        <v>0</v>
      </c>
      <c r="AM32" s="374">
        <v>0</v>
      </c>
      <c r="AN32" s="375">
        <v>0</v>
      </c>
      <c r="AO32" s="374">
        <v>4766</v>
      </c>
      <c r="AP32" s="375">
        <v>1.1596953548920846E-2</v>
      </c>
      <c r="AQ32" s="374">
        <v>0</v>
      </c>
      <c r="AR32" s="375">
        <v>0</v>
      </c>
      <c r="AS32" s="374">
        <v>169172</v>
      </c>
      <c r="AT32" s="375">
        <v>0.41164075236635278</v>
      </c>
      <c r="AU32" s="374">
        <v>11276</v>
      </c>
      <c r="AV32" s="375">
        <v>2.7437525853468623E-2</v>
      </c>
      <c r="AW32" s="374">
        <v>0</v>
      </c>
      <c r="AX32" s="375">
        <v>0</v>
      </c>
      <c r="AY32" s="374">
        <v>79408</v>
      </c>
      <c r="AZ32" s="375">
        <v>0.19322091636859137</v>
      </c>
      <c r="BA32" s="376">
        <v>11</v>
      </c>
    </row>
    <row r="33" spans="1:53">
      <c r="A33" s="369" t="s">
        <v>122</v>
      </c>
      <c r="B33" s="369" t="s">
        <v>123</v>
      </c>
      <c r="C33" s="150">
        <v>988</v>
      </c>
      <c r="D33" s="150">
        <v>850</v>
      </c>
      <c r="E33" s="150">
        <v>307</v>
      </c>
      <c r="F33" s="409" t="s">
        <v>294</v>
      </c>
      <c r="G33" s="150">
        <v>76</v>
      </c>
      <c r="H33" s="410">
        <v>29</v>
      </c>
      <c r="I33" s="410">
        <v>26</v>
      </c>
      <c r="J33" s="410">
        <v>22</v>
      </c>
      <c r="K33" s="410">
        <v>25</v>
      </c>
      <c r="L33" s="410">
        <v>34</v>
      </c>
      <c r="M33" s="410">
        <v>47</v>
      </c>
      <c r="N33" s="150">
        <v>90.2</v>
      </c>
      <c r="O33" s="146">
        <v>7.33</v>
      </c>
      <c r="P33" s="370">
        <v>81.7</v>
      </c>
      <c r="Q33" s="411" t="s">
        <v>351</v>
      </c>
      <c r="R33" s="412">
        <v>95</v>
      </c>
      <c r="S33" s="413">
        <v>6</v>
      </c>
      <c r="T33" s="414">
        <v>3.8996769117678599E-3</v>
      </c>
      <c r="U33" s="371">
        <v>298</v>
      </c>
      <c r="V33" s="414">
        <v>0.19368395328447038</v>
      </c>
      <c r="W33" s="413">
        <v>175</v>
      </c>
      <c r="X33" s="414">
        <v>0.11374057659322925</v>
      </c>
      <c r="Y33" s="371">
        <v>35</v>
      </c>
      <c r="Z33" s="414">
        <v>2.2748115318645852E-2</v>
      </c>
      <c r="AA33" s="371">
        <v>21</v>
      </c>
      <c r="AC33" s="372">
        <v>1548999</v>
      </c>
      <c r="AD33" s="373">
        <v>1.0079628465565911</v>
      </c>
      <c r="AE33" s="374">
        <v>1548999</v>
      </c>
      <c r="AF33" s="375">
        <v>1.0079628465565911</v>
      </c>
      <c r="AG33" s="374">
        <v>1529161</v>
      </c>
      <c r="AH33" s="375">
        <v>0.99505388602789502</v>
      </c>
      <c r="AI33" s="374">
        <v>1548999</v>
      </c>
      <c r="AJ33" s="375">
        <v>1.0079628465565911</v>
      </c>
      <c r="AK33" s="374">
        <v>0</v>
      </c>
      <c r="AL33" s="375">
        <v>0</v>
      </c>
      <c r="AM33" s="374">
        <v>0</v>
      </c>
      <c r="AN33" s="375">
        <v>0</v>
      </c>
      <c r="AO33" s="374">
        <v>231</v>
      </c>
      <c r="AP33" s="375">
        <v>1.50316054145014E-4</v>
      </c>
      <c r="AQ33" s="374">
        <v>0</v>
      </c>
      <c r="AR33" s="375">
        <v>0</v>
      </c>
      <c r="AS33" s="374">
        <v>0</v>
      </c>
      <c r="AT33" s="375">
        <v>0</v>
      </c>
      <c r="AU33" s="374">
        <v>0</v>
      </c>
      <c r="AV33" s="375">
        <v>0</v>
      </c>
      <c r="AW33" s="374">
        <v>0</v>
      </c>
      <c r="AX33" s="375">
        <v>0</v>
      </c>
      <c r="AY33" s="374">
        <v>1220351</v>
      </c>
      <c r="AZ33" s="375">
        <v>0.79410539823342852</v>
      </c>
      <c r="BA33" s="376">
        <v>118</v>
      </c>
    </row>
    <row r="34" spans="1:53">
      <c r="A34" s="369" t="s">
        <v>124</v>
      </c>
      <c r="B34" s="369" t="s">
        <v>125</v>
      </c>
      <c r="C34" s="150">
        <v>2404</v>
      </c>
      <c r="D34" s="150">
        <v>1016</v>
      </c>
      <c r="E34" s="150">
        <v>512</v>
      </c>
      <c r="F34" s="409">
        <v>36</v>
      </c>
      <c r="G34" s="150">
        <v>82.9</v>
      </c>
      <c r="H34" s="410">
        <v>49</v>
      </c>
      <c r="I34" s="410">
        <v>36</v>
      </c>
      <c r="J34" s="410">
        <v>30</v>
      </c>
      <c r="K34" s="410">
        <v>38</v>
      </c>
      <c r="L34" s="410">
        <v>31</v>
      </c>
      <c r="M34" s="410">
        <v>43</v>
      </c>
      <c r="N34" s="150">
        <v>87.5</v>
      </c>
      <c r="O34" s="146">
        <v>41.17</v>
      </c>
      <c r="P34" s="370">
        <v>28.2</v>
      </c>
      <c r="Q34" s="411">
        <v>1.66E-2</v>
      </c>
      <c r="R34" s="412">
        <v>87.8</v>
      </c>
      <c r="S34" s="413">
        <v>2</v>
      </c>
      <c r="T34" s="414">
        <v>2.0730350995937885E-3</v>
      </c>
      <c r="U34" s="371">
        <v>120</v>
      </c>
      <c r="V34" s="414">
        <v>0.12438210597562734</v>
      </c>
      <c r="W34" s="413">
        <v>231</v>
      </c>
      <c r="X34" s="414">
        <v>0.23943555400308261</v>
      </c>
      <c r="Y34" s="371">
        <v>15</v>
      </c>
      <c r="Z34" s="414">
        <v>1.5547763246953417E-2</v>
      </c>
      <c r="AA34" s="371">
        <v>20</v>
      </c>
      <c r="AC34" s="372">
        <v>94683</v>
      </c>
      <c r="AD34" s="373">
        <v>9.8166639537258696E-2</v>
      </c>
      <c r="AE34" s="374">
        <v>965157</v>
      </c>
      <c r="AF34" s="375">
        <v>1.0006676944737913</v>
      </c>
      <c r="AG34" s="374">
        <v>920298</v>
      </c>
      <c r="AH34" s="375">
        <v>0.95415821248650878</v>
      </c>
      <c r="AI34" s="374">
        <v>137428</v>
      </c>
      <c r="AJ34" s="375">
        <v>0.14248434183883474</v>
      </c>
      <c r="AK34" s="374">
        <v>0</v>
      </c>
      <c r="AL34" s="375">
        <v>0</v>
      </c>
      <c r="AM34" s="374">
        <v>0</v>
      </c>
      <c r="AN34" s="375">
        <v>0</v>
      </c>
      <c r="AO34" s="374">
        <v>302868</v>
      </c>
      <c r="AP34" s="375">
        <v>0.31401131970227464</v>
      </c>
      <c r="AQ34" s="374">
        <v>0</v>
      </c>
      <c r="AR34" s="375">
        <v>0</v>
      </c>
      <c r="AS34" s="374">
        <v>56196</v>
      </c>
      <c r="AT34" s="375">
        <v>5.8263600386931021E-2</v>
      </c>
      <c r="AU34" s="374">
        <v>0</v>
      </c>
      <c r="AV34" s="375">
        <v>0</v>
      </c>
      <c r="AW34" s="374">
        <v>0</v>
      </c>
      <c r="AX34" s="375">
        <v>0</v>
      </c>
      <c r="AY34" s="374">
        <v>946524</v>
      </c>
      <c r="AZ34" s="375">
        <v>0.98134913681826996</v>
      </c>
      <c r="BA34" s="376">
        <v>38</v>
      </c>
    </row>
    <row r="35" spans="1:53">
      <c r="A35" s="369" t="s">
        <v>126</v>
      </c>
      <c r="B35" s="369" t="s">
        <v>127</v>
      </c>
      <c r="C35" s="150">
        <v>1242</v>
      </c>
      <c r="D35" s="150">
        <v>927</v>
      </c>
      <c r="E35" s="150">
        <v>248</v>
      </c>
      <c r="F35" s="409" t="s">
        <v>294</v>
      </c>
      <c r="G35" s="150">
        <v>147.19999999999999</v>
      </c>
      <c r="H35" s="410">
        <v>37</v>
      </c>
      <c r="I35" s="410">
        <v>34</v>
      </c>
      <c r="J35" s="410">
        <v>32</v>
      </c>
      <c r="K35" s="410">
        <v>36</v>
      </c>
      <c r="L35" s="410">
        <v>25</v>
      </c>
      <c r="M35" s="410">
        <v>39</v>
      </c>
      <c r="N35" s="150">
        <v>86.6</v>
      </c>
      <c r="O35" s="146">
        <v>46.21</v>
      </c>
      <c r="P35" s="370">
        <v>9.6999999999999993</v>
      </c>
      <c r="Q35" s="411">
        <v>1.0699999999999999E-2</v>
      </c>
      <c r="R35" s="412">
        <v>79.3</v>
      </c>
      <c r="S35" s="413">
        <v>2</v>
      </c>
      <c r="T35" s="414">
        <v>4.7840824010352756E-3</v>
      </c>
      <c r="U35" s="371">
        <v>1</v>
      </c>
      <c r="V35" s="414">
        <v>2.3920412005176378E-3</v>
      </c>
      <c r="W35" s="413">
        <v>20</v>
      </c>
      <c r="X35" s="414">
        <v>4.784082401035275E-2</v>
      </c>
      <c r="Y35" s="371" t="s">
        <v>351</v>
      </c>
      <c r="Z35" s="414" t="s">
        <v>351</v>
      </c>
      <c r="AA35" s="371" t="s">
        <v>351</v>
      </c>
      <c r="AC35" s="372">
        <v>0</v>
      </c>
      <c r="AD35" s="373">
        <v>0</v>
      </c>
      <c r="AE35" s="374">
        <v>417854</v>
      </c>
      <c r="AF35" s="375">
        <v>1.0000358989945888</v>
      </c>
      <c r="AG35" s="374">
        <v>417854</v>
      </c>
      <c r="AH35" s="375">
        <v>1.0000358989945888</v>
      </c>
      <c r="AI35" s="374">
        <v>0</v>
      </c>
      <c r="AJ35" s="375">
        <v>0</v>
      </c>
      <c r="AK35" s="374">
        <v>0</v>
      </c>
      <c r="AL35" s="375">
        <v>0</v>
      </c>
      <c r="AM35" s="374">
        <v>0</v>
      </c>
      <c r="AN35" s="375">
        <v>0</v>
      </c>
      <c r="AO35" s="374">
        <v>3481</v>
      </c>
      <c r="AP35" s="375">
        <v>8.3309600109132947E-3</v>
      </c>
      <c r="AQ35" s="374">
        <v>0</v>
      </c>
      <c r="AR35" s="375">
        <v>0</v>
      </c>
      <c r="AS35" s="374">
        <v>47389</v>
      </c>
      <c r="AT35" s="375">
        <v>0.11341449697132149</v>
      </c>
      <c r="AU35" s="374">
        <v>12566</v>
      </c>
      <c r="AV35" s="375">
        <v>3.0073784400211565E-2</v>
      </c>
      <c r="AW35" s="374">
        <v>103634</v>
      </c>
      <c r="AX35" s="375">
        <v>0.2480237603478852</v>
      </c>
      <c r="AY35" s="374">
        <v>417854</v>
      </c>
      <c r="AZ35" s="375">
        <v>1.0000358989945888</v>
      </c>
      <c r="BA35" s="376">
        <v>7</v>
      </c>
    </row>
    <row r="36" spans="1:53">
      <c r="A36" s="369" t="s">
        <v>128</v>
      </c>
      <c r="B36" s="369" t="s">
        <v>129</v>
      </c>
      <c r="C36" s="150">
        <v>1199</v>
      </c>
      <c r="D36" s="150">
        <v>836</v>
      </c>
      <c r="E36" s="150">
        <v>177</v>
      </c>
      <c r="F36" s="409" t="s">
        <v>294</v>
      </c>
      <c r="G36" s="150">
        <v>98</v>
      </c>
      <c r="H36" s="410">
        <v>44</v>
      </c>
      <c r="I36" s="410">
        <v>46</v>
      </c>
      <c r="J36" s="410">
        <v>31</v>
      </c>
      <c r="K36" s="410">
        <v>50</v>
      </c>
      <c r="L36" s="410">
        <v>33</v>
      </c>
      <c r="M36" s="410">
        <v>40</v>
      </c>
      <c r="N36" s="150">
        <v>81.099999999999994</v>
      </c>
      <c r="O36" s="146">
        <v>79.02</v>
      </c>
      <c r="P36" s="370">
        <v>7.9</v>
      </c>
      <c r="Q36" s="411" t="s">
        <v>351</v>
      </c>
      <c r="R36" s="412">
        <v>64.900000000000006</v>
      </c>
      <c r="S36" s="413">
        <v>15</v>
      </c>
      <c r="T36" s="414">
        <v>2.3165164534441968E-2</v>
      </c>
      <c r="U36" s="371">
        <v>66</v>
      </c>
      <c r="V36" s="414">
        <v>0.10192672395154466</v>
      </c>
      <c r="W36" s="413">
        <v>244</v>
      </c>
      <c r="X36" s="414">
        <v>0.37682000976025604</v>
      </c>
      <c r="Y36" s="371">
        <v>1</v>
      </c>
      <c r="Z36" s="414">
        <v>1.5443443022961311E-3</v>
      </c>
      <c r="AA36" s="371">
        <v>20</v>
      </c>
      <c r="AC36" s="372">
        <v>594832</v>
      </c>
      <c r="AD36" s="373">
        <v>0.92033097950872933</v>
      </c>
      <c r="AE36" s="374">
        <v>632339</v>
      </c>
      <c r="AF36" s="375">
        <v>0.97836224556104989</v>
      </c>
      <c r="AG36" s="374">
        <v>470729</v>
      </c>
      <c r="AH36" s="375">
        <v>0.72831737642420824</v>
      </c>
      <c r="AI36" s="374">
        <v>2070</v>
      </c>
      <c r="AJ36" s="375">
        <v>3.2027280435199682E-3</v>
      </c>
      <c r="AK36" s="374">
        <v>0</v>
      </c>
      <c r="AL36" s="375">
        <v>0</v>
      </c>
      <c r="AM36" s="374">
        <v>0</v>
      </c>
      <c r="AN36" s="375">
        <v>0</v>
      </c>
      <c r="AO36" s="374">
        <v>2541</v>
      </c>
      <c r="AP36" s="375">
        <v>3.9314647142919034E-3</v>
      </c>
      <c r="AQ36" s="374">
        <v>0</v>
      </c>
      <c r="AR36" s="375">
        <v>0</v>
      </c>
      <c r="AS36" s="374">
        <v>59957</v>
      </c>
      <c r="AT36" s="375">
        <v>9.2766166814167508E-2</v>
      </c>
      <c r="AU36" s="374">
        <v>188</v>
      </c>
      <c r="AV36" s="375">
        <v>2.908757836626831E-4</v>
      </c>
      <c r="AW36" s="374">
        <v>36044</v>
      </c>
      <c r="AX36" s="375">
        <v>5.5767695459243351E-2</v>
      </c>
      <c r="AY36" s="374">
        <v>638712</v>
      </c>
      <c r="AZ36" s="375">
        <v>0.98822262518489179</v>
      </c>
      <c r="BA36" s="376">
        <v>11</v>
      </c>
    </row>
    <row r="37" spans="1:53">
      <c r="A37" s="369" t="s">
        <v>130</v>
      </c>
      <c r="B37" s="369" t="s">
        <v>131</v>
      </c>
      <c r="C37" s="150">
        <v>565</v>
      </c>
      <c r="D37" s="150">
        <v>551</v>
      </c>
      <c r="E37" s="150">
        <v>194</v>
      </c>
      <c r="F37" s="409" t="s">
        <v>294</v>
      </c>
      <c r="G37" s="150">
        <v>167.8</v>
      </c>
      <c r="H37" s="410">
        <v>36</v>
      </c>
      <c r="I37" s="410">
        <v>32</v>
      </c>
      <c r="J37" s="410">
        <v>26</v>
      </c>
      <c r="K37" s="410">
        <v>41</v>
      </c>
      <c r="L37" s="410">
        <v>27</v>
      </c>
      <c r="M37" s="410">
        <v>36</v>
      </c>
      <c r="N37" s="150">
        <v>91.2</v>
      </c>
      <c r="O37" s="146">
        <v>68.73</v>
      </c>
      <c r="P37" s="370">
        <v>6.9</v>
      </c>
      <c r="Q37" s="411">
        <v>1.47E-2</v>
      </c>
      <c r="R37" s="412">
        <v>76.8</v>
      </c>
      <c r="S37" s="413">
        <v>6</v>
      </c>
      <c r="T37" s="414">
        <v>2.1162378933557185E-2</v>
      </c>
      <c r="U37" s="371">
        <v>18</v>
      </c>
      <c r="V37" s="414">
        <v>6.3487136800671556E-2</v>
      </c>
      <c r="W37" s="413">
        <v>66</v>
      </c>
      <c r="X37" s="414">
        <v>0.23278616826912904</v>
      </c>
      <c r="Y37" s="371">
        <v>1</v>
      </c>
      <c r="Z37" s="414">
        <v>3.5270631555928641E-3</v>
      </c>
      <c r="AA37" s="371">
        <v>11</v>
      </c>
      <c r="AC37" s="372">
        <v>285042</v>
      </c>
      <c r="AD37" s="373">
        <v>1.0039270657598609</v>
      </c>
      <c r="AE37" s="374">
        <v>285042</v>
      </c>
      <c r="AF37" s="375">
        <v>1.0039270657598609</v>
      </c>
      <c r="AG37" s="374">
        <v>285042</v>
      </c>
      <c r="AH37" s="375">
        <v>1.0039270657598609</v>
      </c>
      <c r="AI37" s="374">
        <v>0</v>
      </c>
      <c r="AJ37" s="375">
        <v>0</v>
      </c>
      <c r="AK37" s="374">
        <v>0</v>
      </c>
      <c r="AL37" s="375">
        <v>0</v>
      </c>
      <c r="AM37" s="374">
        <v>0</v>
      </c>
      <c r="AN37" s="375">
        <v>0</v>
      </c>
      <c r="AO37" s="374">
        <v>1289</v>
      </c>
      <c r="AP37" s="375">
        <v>4.5398993403233927E-3</v>
      </c>
      <c r="AQ37" s="374">
        <v>0</v>
      </c>
      <c r="AR37" s="375">
        <v>0</v>
      </c>
      <c r="AS37" s="374">
        <v>25530</v>
      </c>
      <c r="AT37" s="375">
        <v>8.991747878856185E-2</v>
      </c>
      <c r="AU37" s="374">
        <v>0</v>
      </c>
      <c r="AV37" s="375">
        <v>0</v>
      </c>
      <c r="AW37" s="374">
        <v>124402</v>
      </c>
      <c r="AX37" s="375">
        <v>0.43814783377417432</v>
      </c>
      <c r="AY37" s="374">
        <v>285042</v>
      </c>
      <c r="AZ37" s="375">
        <v>1.0039270657598609</v>
      </c>
      <c r="BA37" s="376">
        <v>4</v>
      </c>
    </row>
    <row r="38" spans="1:53">
      <c r="A38" s="369" t="s">
        <v>132</v>
      </c>
      <c r="B38" s="369" t="s">
        <v>133</v>
      </c>
      <c r="C38" s="150">
        <v>860</v>
      </c>
      <c r="D38" s="150">
        <v>474</v>
      </c>
      <c r="E38" s="150">
        <v>204</v>
      </c>
      <c r="F38" s="409">
        <v>39</v>
      </c>
      <c r="G38" s="150">
        <v>124.4</v>
      </c>
      <c r="H38" s="410">
        <v>43</v>
      </c>
      <c r="I38" s="410">
        <v>29</v>
      </c>
      <c r="J38" s="410">
        <v>27</v>
      </c>
      <c r="K38" s="410">
        <v>34</v>
      </c>
      <c r="L38" s="410">
        <v>22</v>
      </c>
      <c r="M38" s="410">
        <v>40</v>
      </c>
      <c r="N38" s="150">
        <v>91.6</v>
      </c>
      <c r="O38" s="146">
        <v>18.329999999999998</v>
      </c>
      <c r="P38" s="370">
        <v>13.2</v>
      </c>
      <c r="Q38" s="411">
        <v>1.3299999999999999E-2</v>
      </c>
      <c r="R38" s="412">
        <v>81.099999999999994</v>
      </c>
      <c r="S38" s="413">
        <v>1</v>
      </c>
      <c r="T38" s="414">
        <v>3.6013065540177976E-3</v>
      </c>
      <c r="U38" s="371">
        <v>8</v>
      </c>
      <c r="V38" s="414">
        <v>2.8810452432142381E-2</v>
      </c>
      <c r="W38" s="413">
        <v>80</v>
      </c>
      <c r="X38" s="414">
        <v>0.2881045243214238</v>
      </c>
      <c r="Y38" s="371">
        <v>3</v>
      </c>
      <c r="Z38" s="414">
        <v>1.0803919662053393E-2</v>
      </c>
      <c r="AA38" s="371" t="s">
        <v>351</v>
      </c>
      <c r="AC38" s="372">
        <v>0</v>
      </c>
      <c r="AD38" s="373">
        <v>0</v>
      </c>
      <c r="AE38" s="374">
        <v>276952</v>
      </c>
      <c r="AF38" s="375">
        <v>0.99817989814637942</v>
      </c>
      <c r="AG38" s="374">
        <v>276952</v>
      </c>
      <c r="AH38" s="375">
        <v>0.99817989814637942</v>
      </c>
      <c r="AI38" s="374">
        <v>232161</v>
      </c>
      <c r="AJ38" s="375">
        <v>0.83674587413545165</v>
      </c>
      <c r="AK38" s="374">
        <v>0</v>
      </c>
      <c r="AL38" s="375">
        <v>0</v>
      </c>
      <c r="AM38" s="374">
        <v>0</v>
      </c>
      <c r="AN38" s="375">
        <v>0</v>
      </c>
      <c r="AO38" s="374">
        <v>66</v>
      </c>
      <c r="AP38" s="375">
        <v>2.37874697700905E-4</v>
      </c>
      <c r="AQ38" s="374">
        <v>0</v>
      </c>
      <c r="AR38" s="375">
        <v>0</v>
      </c>
      <c r="AS38" s="374">
        <v>38161</v>
      </c>
      <c r="AT38" s="375">
        <v>0.13753842937824601</v>
      </c>
      <c r="AU38" s="374">
        <v>0</v>
      </c>
      <c r="AV38" s="375">
        <v>0</v>
      </c>
      <c r="AW38" s="374">
        <v>0</v>
      </c>
      <c r="AX38" s="375">
        <v>0</v>
      </c>
      <c r="AY38" s="374">
        <v>255722</v>
      </c>
      <c r="AZ38" s="375">
        <v>0.9216635370525883</v>
      </c>
      <c r="BA38" s="376">
        <v>4</v>
      </c>
    </row>
    <row r="39" spans="1:53">
      <c r="A39" s="369" t="s">
        <v>134</v>
      </c>
      <c r="B39" s="369" t="s">
        <v>135</v>
      </c>
      <c r="C39" s="150">
        <v>607</v>
      </c>
      <c r="D39" s="150">
        <v>514</v>
      </c>
      <c r="E39" s="150">
        <v>238</v>
      </c>
      <c r="F39" s="409">
        <v>26</v>
      </c>
      <c r="G39" s="150">
        <v>127.3</v>
      </c>
      <c r="H39" s="410">
        <v>37</v>
      </c>
      <c r="I39" s="410">
        <v>27</v>
      </c>
      <c r="J39" s="410">
        <v>24</v>
      </c>
      <c r="K39" s="410">
        <v>29</v>
      </c>
      <c r="L39" s="410">
        <v>21</v>
      </c>
      <c r="M39" s="410">
        <v>39</v>
      </c>
      <c r="N39" s="150">
        <v>93.7</v>
      </c>
      <c r="O39" s="146">
        <v>19.12</v>
      </c>
      <c r="P39" s="370">
        <v>31</v>
      </c>
      <c r="Q39" s="411">
        <v>1.21E-2</v>
      </c>
      <c r="R39" s="412">
        <v>93.8</v>
      </c>
      <c r="S39" s="413">
        <v>6</v>
      </c>
      <c r="T39" s="414">
        <v>2.2137852406938E-2</v>
      </c>
      <c r="U39" s="371">
        <v>25</v>
      </c>
      <c r="V39" s="414">
        <v>9.2241051695575019E-2</v>
      </c>
      <c r="W39" s="413">
        <v>106</v>
      </c>
      <c r="X39" s="414">
        <v>0.39110205918923802</v>
      </c>
      <c r="Y39" s="371">
        <v>1</v>
      </c>
      <c r="Z39" s="414">
        <v>3.6896420678230006E-3</v>
      </c>
      <c r="AA39" s="371">
        <v>6</v>
      </c>
      <c r="AC39" s="372">
        <v>0</v>
      </c>
      <c r="AD39" s="373">
        <v>0</v>
      </c>
      <c r="AE39" s="374">
        <v>270488</v>
      </c>
      <c r="AF39" s="375">
        <v>0.9993239024498376</v>
      </c>
      <c r="AG39" s="374">
        <v>270488</v>
      </c>
      <c r="AH39" s="375">
        <v>0.9993239024498376</v>
      </c>
      <c r="AI39" s="374">
        <v>270488</v>
      </c>
      <c r="AJ39" s="375">
        <v>0.9993239024498376</v>
      </c>
      <c r="AK39" s="374">
        <v>0</v>
      </c>
      <c r="AL39" s="375">
        <v>0</v>
      </c>
      <c r="AM39" s="374">
        <v>0</v>
      </c>
      <c r="AN39" s="375">
        <v>0</v>
      </c>
      <c r="AO39" s="374">
        <v>3364</v>
      </c>
      <c r="AP39" s="375">
        <v>1.2428372452165175E-2</v>
      </c>
      <c r="AQ39" s="374">
        <v>0</v>
      </c>
      <c r="AR39" s="375">
        <v>0</v>
      </c>
      <c r="AS39" s="374">
        <v>77287</v>
      </c>
      <c r="AT39" s="375">
        <v>0.28553853201857604</v>
      </c>
      <c r="AU39" s="374">
        <v>0</v>
      </c>
      <c r="AV39" s="375">
        <v>0</v>
      </c>
      <c r="AW39" s="374">
        <v>0</v>
      </c>
      <c r="AX39" s="375">
        <v>0</v>
      </c>
      <c r="AY39" s="374">
        <v>191828</v>
      </c>
      <c r="AZ39" s="375">
        <v>0.7087127915439777</v>
      </c>
      <c r="BA39" s="376">
        <v>14</v>
      </c>
    </row>
    <row r="40" spans="1:53">
      <c r="A40" s="369" t="s">
        <v>136</v>
      </c>
      <c r="B40" s="369" t="s">
        <v>137</v>
      </c>
      <c r="C40" s="150">
        <v>616</v>
      </c>
      <c r="D40" s="150">
        <v>205</v>
      </c>
      <c r="E40" s="150">
        <v>52</v>
      </c>
      <c r="F40" s="409" t="s">
        <v>294</v>
      </c>
      <c r="G40" s="150">
        <v>66.400000000000006</v>
      </c>
      <c r="H40" s="410">
        <v>37</v>
      </c>
      <c r="I40" s="410">
        <v>41</v>
      </c>
      <c r="J40" s="410">
        <v>22</v>
      </c>
      <c r="K40" s="410">
        <v>56</v>
      </c>
      <c r="L40" s="410">
        <v>48</v>
      </c>
      <c r="M40" s="410">
        <v>31</v>
      </c>
      <c r="N40" s="150">
        <v>80.599999999999994</v>
      </c>
      <c r="O40" s="146">
        <v>86.03</v>
      </c>
      <c r="P40" s="370">
        <v>3.7</v>
      </c>
      <c r="Q40" s="411">
        <v>1.4999999999999999E-2</v>
      </c>
      <c r="R40" s="412">
        <v>68.599999999999994</v>
      </c>
      <c r="S40" s="413">
        <v>19</v>
      </c>
      <c r="T40" s="414">
        <v>0.10842397196954999</v>
      </c>
      <c r="U40" s="371">
        <v>4</v>
      </c>
      <c r="V40" s="414">
        <v>2.2826099362010525E-2</v>
      </c>
      <c r="W40" s="413">
        <v>203</v>
      </c>
      <c r="X40" s="414">
        <v>1.1584245426220341</v>
      </c>
      <c r="Y40" s="371" t="s">
        <v>351</v>
      </c>
      <c r="Z40" s="414" t="s">
        <v>351</v>
      </c>
      <c r="AA40" s="371">
        <v>3</v>
      </c>
      <c r="AC40" s="372">
        <v>441</v>
      </c>
      <c r="AD40" s="373">
        <v>2.5153860632782152E-3</v>
      </c>
      <c r="AE40" s="374">
        <v>174287</v>
      </c>
      <c r="AF40" s="375">
        <v>0.99410224673598713</v>
      </c>
      <c r="AG40" s="374">
        <v>121545</v>
      </c>
      <c r="AH40" s="375">
        <v>0.69327119968514894</v>
      </c>
      <c r="AI40" s="374">
        <v>116803</v>
      </c>
      <c r="AJ40" s="375">
        <v>0.66622366972581726</v>
      </c>
      <c r="AK40" s="374">
        <v>0</v>
      </c>
      <c r="AL40" s="375">
        <v>0</v>
      </c>
      <c r="AM40" s="374">
        <v>7445</v>
      </c>
      <c r="AN40" s="375">
        <v>4.2464964265547196E-2</v>
      </c>
      <c r="AO40" s="374">
        <v>616</v>
      </c>
      <c r="AP40" s="375">
        <v>3.5135551360076659E-3</v>
      </c>
      <c r="AQ40" s="374">
        <v>0</v>
      </c>
      <c r="AR40" s="375">
        <v>0</v>
      </c>
      <c r="AS40" s="374">
        <v>15663</v>
      </c>
      <c r="AT40" s="375">
        <v>8.9338983920922196E-2</v>
      </c>
      <c r="AU40" s="374">
        <v>1337</v>
      </c>
      <c r="AV40" s="375">
        <v>7.6260117156530024E-3</v>
      </c>
      <c r="AW40" s="374">
        <v>325</v>
      </c>
      <c r="AX40" s="375">
        <v>1.8537425636404082E-3</v>
      </c>
      <c r="AY40" s="374">
        <v>129138</v>
      </c>
      <c r="AZ40" s="375">
        <v>0.73658032979506161</v>
      </c>
      <c r="BA40" s="376">
        <v>15</v>
      </c>
    </row>
    <row r="41" spans="1:53">
      <c r="A41" s="369" t="s">
        <v>138</v>
      </c>
      <c r="B41" s="369" t="s">
        <v>139</v>
      </c>
      <c r="C41" s="150">
        <v>1152</v>
      </c>
      <c r="D41" s="150">
        <v>862</v>
      </c>
      <c r="E41" s="150">
        <v>243</v>
      </c>
      <c r="F41" s="409">
        <v>34</v>
      </c>
      <c r="G41" s="150">
        <v>109.9</v>
      </c>
      <c r="H41" s="410">
        <v>49</v>
      </c>
      <c r="I41" s="410">
        <v>42</v>
      </c>
      <c r="J41" s="410">
        <v>36</v>
      </c>
      <c r="K41" s="410">
        <v>45</v>
      </c>
      <c r="L41" s="410">
        <v>38</v>
      </c>
      <c r="M41" s="410">
        <v>44</v>
      </c>
      <c r="N41" s="150">
        <v>86.7</v>
      </c>
      <c r="O41" s="146">
        <v>65.22</v>
      </c>
      <c r="P41" s="370">
        <v>5.5</v>
      </c>
      <c r="Q41" s="411">
        <v>2.4199999999999999E-2</v>
      </c>
      <c r="R41" s="412">
        <v>83.8</v>
      </c>
      <c r="S41" s="413">
        <v>1</v>
      </c>
      <c r="T41" s="414">
        <v>2.051261012707562E-3</v>
      </c>
      <c r="U41" s="371">
        <v>88</v>
      </c>
      <c r="V41" s="414">
        <v>0.18051096911826545</v>
      </c>
      <c r="W41" s="413">
        <v>142</v>
      </c>
      <c r="X41" s="414">
        <v>0.29127906380447377</v>
      </c>
      <c r="Y41" s="371">
        <v>6</v>
      </c>
      <c r="Z41" s="414">
        <v>1.2307566076245372E-2</v>
      </c>
      <c r="AA41" s="371">
        <v>11</v>
      </c>
      <c r="AC41" s="372">
        <v>0</v>
      </c>
      <c r="AD41" s="373">
        <v>0</v>
      </c>
      <c r="AE41" s="374">
        <v>485815</v>
      </c>
      <c r="AF41" s="375">
        <v>0.99741312939485705</v>
      </c>
      <c r="AG41" s="374">
        <v>485815</v>
      </c>
      <c r="AH41" s="375">
        <v>0.99741312939485705</v>
      </c>
      <c r="AI41" s="374">
        <v>0</v>
      </c>
      <c r="AJ41" s="375">
        <v>0</v>
      </c>
      <c r="AK41" s="374">
        <v>0</v>
      </c>
      <c r="AL41" s="375">
        <v>0</v>
      </c>
      <c r="AM41" s="374">
        <v>0</v>
      </c>
      <c r="AN41" s="375">
        <v>0</v>
      </c>
      <c r="AO41" s="374">
        <v>100540</v>
      </c>
      <c r="AP41" s="375">
        <v>0.20641584971513627</v>
      </c>
      <c r="AQ41" s="374">
        <v>0</v>
      </c>
      <c r="AR41" s="375">
        <v>0</v>
      </c>
      <c r="AS41" s="374">
        <v>327</v>
      </c>
      <c r="AT41" s="375">
        <v>6.7135451419185954E-4</v>
      </c>
      <c r="AU41" s="374">
        <v>279862</v>
      </c>
      <c r="AV41" s="375">
        <v>0.57457681055278964</v>
      </c>
      <c r="AW41" s="374">
        <v>133752</v>
      </c>
      <c r="AX41" s="375">
        <v>0.27460247395165016</v>
      </c>
      <c r="AY41" s="374">
        <v>381561</v>
      </c>
      <c r="AZ41" s="375">
        <v>0.78337217061027564</v>
      </c>
      <c r="BA41" s="376">
        <v>11</v>
      </c>
    </row>
    <row r="42" spans="1:53">
      <c r="A42" s="369" t="s">
        <v>140</v>
      </c>
      <c r="B42" s="369" t="s">
        <v>141</v>
      </c>
      <c r="C42" s="150">
        <v>425</v>
      </c>
      <c r="D42" s="150">
        <v>278</v>
      </c>
      <c r="E42" s="150">
        <v>94</v>
      </c>
      <c r="F42" s="409">
        <v>48</v>
      </c>
      <c r="G42" s="150">
        <v>133.69999999999999</v>
      </c>
      <c r="H42" s="410">
        <v>27</v>
      </c>
      <c r="I42" s="410">
        <v>28</v>
      </c>
      <c r="J42" s="410">
        <v>27</v>
      </c>
      <c r="K42" s="410">
        <v>29</v>
      </c>
      <c r="L42" s="410">
        <v>22</v>
      </c>
      <c r="M42" s="410">
        <v>38</v>
      </c>
      <c r="N42" s="150">
        <v>84</v>
      </c>
      <c r="O42" s="146">
        <v>31.98</v>
      </c>
      <c r="P42" s="370">
        <v>11.9</v>
      </c>
      <c r="Q42" s="411">
        <v>2.1499999999999998E-2</v>
      </c>
      <c r="R42" s="412">
        <v>82</v>
      </c>
      <c r="S42" s="413">
        <v>13</v>
      </c>
      <c r="T42" s="414">
        <v>9.4253440250569143E-2</v>
      </c>
      <c r="U42" s="371">
        <v>25</v>
      </c>
      <c r="V42" s="414">
        <v>0.18125661586647912</v>
      </c>
      <c r="W42" s="413">
        <v>116</v>
      </c>
      <c r="X42" s="414">
        <v>0.84103069762046312</v>
      </c>
      <c r="Y42" s="371">
        <v>2</v>
      </c>
      <c r="Z42" s="414">
        <v>1.4500529269318331E-2</v>
      </c>
      <c r="AA42" s="371">
        <v>4</v>
      </c>
      <c r="AC42" s="372">
        <v>0</v>
      </c>
      <c r="AD42" s="373">
        <v>0</v>
      </c>
      <c r="AE42" s="374">
        <v>136082</v>
      </c>
      <c r="AF42" s="375">
        <v>0.98634446167896439</v>
      </c>
      <c r="AG42" s="374">
        <v>128100</v>
      </c>
      <c r="AH42" s="375">
        <v>0.92848962787933254</v>
      </c>
      <c r="AI42" s="374">
        <v>136082</v>
      </c>
      <c r="AJ42" s="375">
        <v>0.98634446167896439</v>
      </c>
      <c r="AK42" s="374">
        <v>0</v>
      </c>
      <c r="AL42" s="375">
        <v>0</v>
      </c>
      <c r="AM42" s="374">
        <v>0</v>
      </c>
      <c r="AN42" s="375">
        <v>0</v>
      </c>
      <c r="AO42" s="374">
        <v>245</v>
      </c>
      <c r="AP42" s="375">
        <v>1.775799834741893E-3</v>
      </c>
      <c r="AQ42" s="374">
        <v>0</v>
      </c>
      <c r="AR42" s="375">
        <v>0</v>
      </c>
      <c r="AS42" s="374">
        <v>35023</v>
      </c>
      <c r="AT42" s="375">
        <v>0.2538523984170013</v>
      </c>
      <c r="AU42" s="374">
        <v>32899</v>
      </c>
      <c r="AV42" s="375">
        <v>0.2384573010741777</v>
      </c>
      <c r="AW42" s="374">
        <v>41359</v>
      </c>
      <c r="AX42" s="375">
        <v>0.29977675659220387</v>
      </c>
      <c r="AY42" s="374">
        <v>97670</v>
      </c>
      <c r="AZ42" s="375">
        <v>0.70792804024179867</v>
      </c>
      <c r="BA42" s="376">
        <v>4</v>
      </c>
    </row>
    <row r="43" spans="1:53">
      <c r="A43" s="369" t="s">
        <v>142</v>
      </c>
      <c r="B43" s="369" t="s">
        <v>143</v>
      </c>
      <c r="C43" s="150">
        <v>367</v>
      </c>
      <c r="D43" s="150">
        <v>207</v>
      </c>
      <c r="E43" s="150">
        <v>35</v>
      </c>
      <c r="F43" s="409">
        <v>56</v>
      </c>
      <c r="G43" s="150">
        <v>94</v>
      </c>
      <c r="H43" s="410">
        <v>55</v>
      </c>
      <c r="I43" s="410">
        <v>36</v>
      </c>
      <c r="J43" s="410">
        <v>24</v>
      </c>
      <c r="K43" s="410">
        <v>69</v>
      </c>
      <c r="L43" s="410">
        <v>43</v>
      </c>
      <c r="M43" s="410">
        <v>33</v>
      </c>
      <c r="N43" s="150">
        <v>82.4</v>
      </c>
      <c r="O43" s="146">
        <v>62.13</v>
      </c>
      <c r="P43" s="370">
        <v>1.7</v>
      </c>
      <c r="Q43" s="411">
        <v>3.2000000000000002E-3</v>
      </c>
      <c r="R43" s="412">
        <v>71.3</v>
      </c>
      <c r="S43" s="413">
        <v>1</v>
      </c>
      <c r="T43" s="414">
        <v>5.7496377728203122E-3</v>
      </c>
      <c r="U43" s="371">
        <v>7</v>
      </c>
      <c r="V43" s="414">
        <v>4.0247464409742188E-2</v>
      </c>
      <c r="W43" s="413">
        <v>26</v>
      </c>
      <c r="X43" s="414">
        <v>0.14949058209332811</v>
      </c>
      <c r="Y43" s="371">
        <v>37</v>
      </c>
      <c r="Z43" s="414">
        <v>0.21273659759435154</v>
      </c>
      <c r="AA43" s="371">
        <v>28</v>
      </c>
      <c r="AC43" s="372">
        <v>0</v>
      </c>
      <c r="AD43" s="373">
        <v>0</v>
      </c>
      <c r="AE43" s="374">
        <v>42</v>
      </c>
      <c r="AF43" s="375">
        <v>2.4178367269398821E-4</v>
      </c>
      <c r="AG43" s="374">
        <v>0</v>
      </c>
      <c r="AH43" s="375">
        <v>0</v>
      </c>
      <c r="AI43" s="374">
        <v>170029</v>
      </c>
      <c r="AJ43" s="375">
        <v>0.97881514486871724</v>
      </c>
      <c r="AK43" s="374">
        <v>149569</v>
      </c>
      <c r="AL43" s="375">
        <v>0.86103195574207436</v>
      </c>
      <c r="AM43" s="374">
        <v>39846</v>
      </c>
      <c r="AN43" s="375">
        <v>0.22938362433725368</v>
      </c>
      <c r="AO43" s="374">
        <v>65799</v>
      </c>
      <c r="AP43" s="375">
        <v>0.37878866379980314</v>
      </c>
      <c r="AQ43" s="374">
        <v>532</v>
      </c>
      <c r="AR43" s="375">
        <v>3.0625931874571841E-3</v>
      </c>
      <c r="AS43" s="374">
        <v>116</v>
      </c>
      <c r="AT43" s="375">
        <v>6.6778347696434847E-4</v>
      </c>
      <c r="AU43" s="374">
        <v>143573</v>
      </c>
      <c r="AV43" s="375">
        <v>0.82651445808795165</v>
      </c>
      <c r="AW43" s="374">
        <v>134893</v>
      </c>
      <c r="AX43" s="375">
        <v>0.77654583239786079</v>
      </c>
      <c r="AY43" s="374">
        <v>106622</v>
      </c>
      <c r="AZ43" s="375">
        <v>0.61379663690424791</v>
      </c>
      <c r="BA43" s="376">
        <v>4</v>
      </c>
    </row>
    <row r="44" spans="1:53">
      <c r="A44" s="369" t="s">
        <v>144</v>
      </c>
      <c r="B44" s="369" t="s">
        <v>145</v>
      </c>
      <c r="C44" s="150">
        <v>557</v>
      </c>
      <c r="D44" s="150">
        <v>545</v>
      </c>
      <c r="E44" s="150">
        <v>160</v>
      </c>
      <c r="F44" s="409">
        <v>40</v>
      </c>
      <c r="G44" s="150">
        <v>169.9</v>
      </c>
      <c r="H44" s="410">
        <v>30</v>
      </c>
      <c r="I44" s="410">
        <v>22</v>
      </c>
      <c r="J44" s="410">
        <v>23</v>
      </c>
      <c r="K44" s="410">
        <v>30</v>
      </c>
      <c r="L44" s="410">
        <v>18</v>
      </c>
      <c r="M44" s="410">
        <v>37</v>
      </c>
      <c r="N44" s="150">
        <v>88.1</v>
      </c>
      <c r="O44" s="146">
        <v>58.37</v>
      </c>
      <c r="P44" s="370">
        <v>9</v>
      </c>
      <c r="Q44" s="411">
        <v>7.7999999999999996E-3</v>
      </c>
      <c r="R44" s="412">
        <v>84.5</v>
      </c>
      <c r="S44" s="413">
        <v>10</v>
      </c>
      <c r="T44" s="414">
        <v>6.2831830605384692E-2</v>
      </c>
      <c r="U44" s="371">
        <v>6</v>
      </c>
      <c r="V44" s="414">
        <v>3.7699098363230814E-2</v>
      </c>
      <c r="W44" s="413">
        <v>60</v>
      </c>
      <c r="X44" s="414">
        <v>0.37699098363230815</v>
      </c>
      <c r="Y44" s="371">
        <v>8</v>
      </c>
      <c r="Z44" s="414">
        <v>5.0265464484307749E-2</v>
      </c>
      <c r="AA44" s="371">
        <v>2</v>
      </c>
      <c r="AC44" s="372">
        <v>20487</v>
      </c>
      <c r="AD44" s="373">
        <v>0.1289041854377973</v>
      </c>
      <c r="AE44" s="374">
        <v>158869</v>
      </c>
      <c r="AF44" s="375">
        <v>0.99960360405708104</v>
      </c>
      <c r="AG44" s="374">
        <v>0</v>
      </c>
      <c r="AH44" s="375">
        <v>0</v>
      </c>
      <c r="AI44" s="374">
        <v>158869</v>
      </c>
      <c r="AJ44" s="375">
        <v>0.99960360405708104</v>
      </c>
      <c r="AK44" s="374">
        <v>0</v>
      </c>
      <c r="AL44" s="375">
        <v>0</v>
      </c>
      <c r="AM44" s="374">
        <v>0</v>
      </c>
      <c r="AN44" s="375">
        <v>0</v>
      </c>
      <c r="AO44" s="374">
        <v>797</v>
      </c>
      <c r="AP44" s="375">
        <v>5.014723277879848E-3</v>
      </c>
      <c r="AQ44" s="374">
        <v>0</v>
      </c>
      <c r="AR44" s="375">
        <v>0</v>
      </c>
      <c r="AS44" s="374">
        <v>21744</v>
      </c>
      <c r="AT44" s="375">
        <v>0.13681322829889511</v>
      </c>
      <c r="AU44" s="374">
        <v>973</v>
      </c>
      <c r="AV44" s="375">
        <v>6.1221151184154233E-3</v>
      </c>
      <c r="AW44" s="374">
        <v>110749</v>
      </c>
      <c r="AX44" s="375">
        <v>0.69683260765610455</v>
      </c>
      <c r="AY44" s="374">
        <v>99816</v>
      </c>
      <c r="AZ44" s="375">
        <v>0.62804218156192582</v>
      </c>
      <c r="BA44" s="376">
        <v>3</v>
      </c>
    </row>
    <row r="45" spans="1:53">
      <c r="A45" s="369" t="s">
        <v>146</v>
      </c>
      <c r="B45" s="369" t="s">
        <v>147</v>
      </c>
      <c r="C45" s="150">
        <v>558</v>
      </c>
      <c r="D45" s="150">
        <v>610</v>
      </c>
      <c r="E45" s="150">
        <v>254</v>
      </c>
      <c r="F45" s="409" t="s">
        <v>294</v>
      </c>
      <c r="G45" s="150">
        <v>119.7</v>
      </c>
      <c r="H45" s="410">
        <v>52</v>
      </c>
      <c r="I45" s="410">
        <v>46</v>
      </c>
      <c r="J45" s="410">
        <v>35</v>
      </c>
      <c r="K45" s="410">
        <v>64</v>
      </c>
      <c r="L45" s="410">
        <v>42</v>
      </c>
      <c r="M45" s="410">
        <v>43</v>
      </c>
      <c r="N45" s="150">
        <v>86.8</v>
      </c>
      <c r="O45" s="146">
        <v>57.73</v>
      </c>
      <c r="P45" s="370">
        <v>9.8000000000000007</v>
      </c>
      <c r="Q45" s="411">
        <v>1.83E-2</v>
      </c>
      <c r="R45" s="412">
        <v>89.3</v>
      </c>
      <c r="S45" s="413">
        <v>16</v>
      </c>
      <c r="T45" s="414">
        <v>3.1791321763941491E-2</v>
      </c>
      <c r="U45" s="371">
        <v>47</v>
      </c>
      <c r="V45" s="414">
        <v>9.3387007681578121E-2</v>
      </c>
      <c r="W45" s="413">
        <v>117</v>
      </c>
      <c r="X45" s="414">
        <v>0.23247404039882213</v>
      </c>
      <c r="Y45" s="371">
        <v>4</v>
      </c>
      <c r="Z45" s="414">
        <v>7.9478304409853727E-3</v>
      </c>
      <c r="AA45" s="371">
        <v>4</v>
      </c>
      <c r="AC45" s="372">
        <v>0</v>
      </c>
      <c r="AD45" s="373">
        <v>0</v>
      </c>
      <c r="AE45" s="374">
        <v>500765</v>
      </c>
      <c r="AF45" s="375">
        <v>0.9943132742554539</v>
      </c>
      <c r="AG45" s="374">
        <v>500765</v>
      </c>
      <c r="AH45" s="375">
        <v>0.9943132742554539</v>
      </c>
      <c r="AI45" s="374">
        <v>0</v>
      </c>
      <c r="AJ45" s="375">
        <v>0</v>
      </c>
      <c r="AK45" s="374">
        <v>0</v>
      </c>
      <c r="AL45" s="375">
        <v>0</v>
      </c>
      <c r="AM45" s="374">
        <v>0</v>
      </c>
      <c r="AN45" s="375">
        <v>0</v>
      </c>
      <c r="AO45" s="374">
        <v>8515</v>
      </c>
      <c r="AP45" s="375">
        <v>1.690728691159564E-2</v>
      </c>
      <c r="AQ45" s="374">
        <v>0</v>
      </c>
      <c r="AR45" s="375">
        <v>0</v>
      </c>
      <c r="AS45" s="374">
        <v>12987</v>
      </c>
      <c r="AT45" s="375">
        <v>2.5786839121655029E-2</v>
      </c>
      <c r="AU45" s="374">
        <v>0</v>
      </c>
      <c r="AV45" s="375">
        <v>0</v>
      </c>
      <c r="AW45" s="374">
        <v>0</v>
      </c>
      <c r="AX45" s="375">
        <v>0</v>
      </c>
      <c r="AY45" s="374">
        <v>504191</v>
      </c>
      <c r="AZ45" s="375">
        <v>1.0011159007920514</v>
      </c>
      <c r="BA45" s="376">
        <v>14</v>
      </c>
    </row>
    <row r="46" spans="1:53">
      <c r="A46" s="369" t="s">
        <v>148</v>
      </c>
      <c r="B46" s="369" t="s">
        <v>149</v>
      </c>
      <c r="C46" s="150">
        <v>942</v>
      </c>
      <c r="D46" s="150">
        <v>471</v>
      </c>
      <c r="E46" s="150">
        <v>61</v>
      </c>
      <c r="F46" s="409" t="s">
        <v>294</v>
      </c>
      <c r="G46" s="150">
        <v>166.4</v>
      </c>
      <c r="H46" s="410">
        <v>42</v>
      </c>
      <c r="I46" s="410">
        <v>78</v>
      </c>
      <c r="J46" s="410">
        <v>45</v>
      </c>
      <c r="K46" s="410">
        <v>142</v>
      </c>
      <c r="L46" s="410">
        <v>38</v>
      </c>
      <c r="M46" s="410">
        <v>56</v>
      </c>
      <c r="N46" s="150">
        <v>82.3</v>
      </c>
      <c r="O46" s="146">
        <v>86.2</v>
      </c>
      <c r="P46" s="370">
        <v>1.8</v>
      </c>
      <c r="Q46" s="411">
        <v>1.6299999999999999E-2</v>
      </c>
      <c r="R46" s="412">
        <v>60.4</v>
      </c>
      <c r="S46" s="413">
        <v>2</v>
      </c>
      <c r="T46" s="414">
        <v>4.0363921112752579E-3</v>
      </c>
      <c r="U46" s="371">
        <v>3</v>
      </c>
      <c r="V46" s="414">
        <v>6.0545881669128868E-3</v>
      </c>
      <c r="W46" s="413">
        <v>35</v>
      </c>
      <c r="X46" s="414">
        <v>7.0636861947317012E-2</v>
      </c>
      <c r="Y46" s="371" t="s">
        <v>351</v>
      </c>
      <c r="Z46" s="414" t="s">
        <v>351</v>
      </c>
      <c r="AA46" s="371" t="s">
        <v>351</v>
      </c>
      <c r="AC46" s="372">
        <v>319334</v>
      </c>
      <c r="AD46" s="373">
        <v>0.92640062198291873</v>
      </c>
      <c r="AE46" s="374">
        <v>292808</v>
      </c>
      <c r="AF46" s="375">
        <v>0.8494476420349053</v>
      </c>
      <c r="AG46" s="374">
        <v>7958</v>
      </c>
      <c r="AH46" s="375">
        <v>2.3086474192350537E-2</v>
      </c>
      <c r="AI46" s="374">
        <v>32614</v>
      </c>
      <c r="AJ46" s="375">
        <v>9.461450984032678E-2</v>
      </c>
      <c r="AK46" s="374">
        <v>0</v>
      </c>
      <c r="AL46" s="375">
        <v>0</v>
      </c>
      <c r="AM46" s="374">
        <v>251000</v>
      </c>
      <c r="AN46" s="375">
        <v>0.72816097289268478</v>
      </c>
      <c r="AO46" s="374">
        <v>89736</v>
      </c>
      <c r="AP46" s="375">
        <v>0.26032770144819906</v>
      </c>
      <c r="AQ46" s="374">
        <v>0</v>
      </c>
      <c r="AR46" s="375">
        <v>0</v>
      </c>
      <c r="AS46" s="374">
        <v>9961</v>
      </c>
      <c r="AT46" s="375">
        <v>2.8897256776828816E-2</v>
      </c>
      <c r="AU46" s="374">
        <v>82058</v>
      </c>
      <c r="AV46" s="375">
        <v>0.23805351838098773</v>
      </c>
      <c r="AW46" s="374">
        <v>219103</v>
      </c>
      <c r="AX46" s="375">
        <v>0.63562650854066094</v>
      </c>
      <c r="AY46" s="374">
        <v>51080</v>
      </c>
      <c r="AZ46" s="375">
        <v>0.14818510954326031</v>
      </c>
      <c r="BA46" s="376">
        <v>25</v>
      </c>
    </row>
    <row r="47" spans="1:53">
      <c r="A47" s="369" t="s">
        <v>150</v>
      </c>
      <c r="B47" s="369" t="s">
        <v>151</v>
      </c>
      <c r="C47" s="150">
        <v>944</v>
      </c>
      <c r="D47" s="150">
        <v>829</v>
      </c>
      <c r="E47" s="150">
        <v>234</v>
      </c>
      <c r="F47" s="409">
        <v>32</v>
      </c>
      <c r="G47" s="150">
        <v>110.6</v>
      </c>
      <c r="H47" s="410">
        <v>28</v>
      </c>
      <c r="I47" s="410">
        <v>31</v>
      </c>
      <c r="J47" s="410">
        <v>24</v>
      </c>
      <c r="K47" s="410">
        <v>29</v>
      </c>
      <c r="L47" s="410">
        <v>28</v>
      </c>
      <c r="M47" s="410">
        <v>39</v>
      </c>
      <c r="N47" s="150">
        <v>88.5</v>
      </c>
      <c r="O47" s="146">
        <v>36.880000000000003</v>
      </c>
      <c r="P47" s="370">
        <v>26.9</v>
      </c>
      <c r="Q47" s="411">
        <v>1.15E-2</v>
      </c>
      <c r="R47" s="412">
        <v>87.6</v>
      </c>
      <c r="S47" s="413" t="s">
        <v>351</v>
      </c>
      <c r="T47" s="414" t="s">
        <v>351</v>
      </c>
      <c r="U47" s="371">
        <v>31</v>
      </c>
      <c r="V47" s="414">
        <v>6.0720616608068004E-2</v>
      </c>
      <c r="W47" s="413">
        <v>49</v>
      </c>
      <c r="X47" s="414">
        <v>9.5977748832107496E-2</v>
      </c>
      <c r="Y47" s="371">
        <v>2</v>
      </c>
      <c r="Z47" s="414">
        <v>3.9174591360043882E-3</v>
      </c>
      <c r="AA47" s="371">
        <v>3</v>
      </c>
      <c r="AC47" s="372">
        <v>0</v>
      </c>
      <c r="AD47" s="373">
        <v>0</v>
      </c>
      <c r="AE47" s="374">
        <v>513380</v>
      </c>
      <c r="AF47" s="375">
        <v>1.0050331924457088</v>
      </c>
      <c r="AG47" s="374">
        <v>513380</v>
      </c>
      <c r="AH47" s="375">
        <v>1.0050331924457088</v>
      </c>
      <c r="AI47" s="374">
        <v>0</v>
      </c>
      <c r="AJ47" s="375">
        <v>0</v>
      </c>
      <c r="AK47" s="374">
        <v>0</v>
      </c>
      <c r="AL47" s="375">
        <v>0</v>
      </c>
      <c r="AM47" s="374">
        <v>0</v>
      </c>
      <c r="AN47" s="375">
        <v>0</v>
      </c>
      <c r="AO47" s="374">
        <v>2952</v>
      </c>
      <c r="AP47" s="375">
        <v>5.7790681056911685E-3</v>
      </c>
      <c r="AQ47" s="374">
        <v>0</v>
      </c>
      <c r="AR47" s="375">
        <v>0</v>
      </c>
      <c r="AS47" s="374">
        <v>4313</v>
      </c>
      <c r="AT47" s="375">
        <v>8.4434690853136887E-3</v>
      </c>
      <c r="AU47" s="374">
        <v>0</v>
      </c>
      <c r="AV47" s="375">
        <v>0</v>
      </c>
      <c r="AW47" s="374">
        <v>537</v>
      </c>
      <c r="AX47" s="375">
        <v>1.0512735680068283E-3</v>
      </c>
      <c r="AY47" s="374">
        <v>513380</v>
      </c>
      <c r="AZ47" s="375">
        <v>1.0050331924457088</v>
      </c>
      <c r="BA47" s="376">
        <v>17</v>
      </c>
    </row>
    <row r="48" spans="1:53">
      <c r="A48" s="369" t="s">
        <v>152</v>
      </c>
      <c r="B48" s="369" t="s">
        <v>153</v>
      </c>
      <c r="C48" s="150">
        <v>547</v>
      </c>
      <c r="D48" s="150">
        <v>451</v>
      </c>
      <c r="E48" s="150">
        <v>162</v>
      </c>
      <c r="F48" s="409" t="s">
        <v>294</v>
      </c>
      <c r="G48" s="150">
        <v>114.1</v>
      </c>
      <c r="H48" s="410">
        <v>33</v>
      </c>
      <c r="I48" s="410">
        <v>37</v>
      </c>
      <c r="J48" s="410">
        <v>31</v>
      </c>
      <c r="K48" s="410">
        <v>52</v>
      </c>
      <c r="L48" s="410">
        <v>31</v>
      </c>
      <c r="M48" s="410">
        <v>43</v>
      </c>
      <c r="N48" s="150">
        <v>88.8</v>
      </c>
      <c r="O48" s="146">
        <v>61.08</v>
      </c>
      <c r="P48" s="370">
        <v>6.6</v>
      </c>
      <c r="Q48" s="411">
        <v>1.23E-2</v>
      </c>
      <c r="R48" s="412">
        <v>79</v>
      </c>
      <c r="S48" s="413">
        <v>22</v>
      </c>
      <c r="T48" s="414">
        <v>7.8898575880705354E-2</v>
      </c>
      <c r="U48" s="371">
        <v>38</v>
      </c>
      <c r="V48" s="414">
        <v>0.13627935833940014</v>
      </c>
      <c r="W48" s="413">
        <v>64</v>
      </c>
      <c r="X48" s="414">
        <v>0.22952312983477921</v>
      </c>
      <c r="Y48" s="371">
        <v>3</v>
      </c>
      <c r="Z48" s="414">
        <v>1.0758896711005276E-2</v>
      </c>
      <c r="AA48" s="371">
        <v>7</v>
      </c>
      <c r="AC48" s="372">
        <v>0</v>
      </c>
      <c r="AD48" s="373">
        <v>0</v>
      </c>
      <c r="AE48" s="374">
        <v>279249</v>
      </c>
      <c r="AF48" s="375">
        <v>1.0022395693135935</v>
      </c>
      <c r="AG48" s="374">
        <v>279249</v>
      </c>
      <c r="AH48" s="375">
        <v>1.0022395693135935</v>
      </c>
      <c r="AI48" s="374">
        <v>0</v>
      </c>
      <c r="AJ48" s="375">
        <v>0</v>
      </c>
      <c r="AK48" s="374">
        <v>0</v>
      </c>
      <c r="AL48" s="375">
        <v>0</v>
      </c>
      <c r="AM48" s="374">
        <v>0</v>
      </c>
      <c r="AN48" s="375">
        <v>0</v>
      </c>
      <c r="AO48" s="374">
        <v>2773</v>
      </c>
      <c r="AP48" s="375">
        <v>9.952445042620009E-3</v>
      </c>
      <c r="AQ48" s="374">
        <v>0</v>
      </c>
      <c r="AR48" s="375">
        <v>0</v>
      </c>
      <c r="AS48" s="374">
        <v>8108</v>
      </c>
      <c r="AT48" s="375">
        <v>2.9100044863167338E-2</v>
      </c>
      <c r="AU48" s="374">
        <v>131489</v>
      </c>
      <c r="AV48" s="375">
        <v>0.47192104082548225</v>
      </c>
      <c r="AW48" s="374">
        <v>279249</v>
      </c>
      <c r="AX48" s="375">
        <v>1.0022395693135935</v>
      </c>
      <c r="AY48" s="374">
        <v>279249</v>
      </c>
      <c r="AZ48" s="375">
        <v>1.0022395693135935</v>
      </c>
      <c r="BA48" s="376">
        <v>5</v>
      </c>
    </row>
    <row r="49" spans="1:53">
      <c r="A49" s="369" t="s">
        <v>154</v>
      </c>
      <c r="B49" s="369" t="s">
        <v>155</v>
      </c>
      <c r="C49" s="150">
        <v>307</v>
      </c>
      <c r="D49" s="150">
        <v>312</v>
      </c>
      <c r="E49" s="150">
        <v>56</v>
      </c>
      <c r="F49" s="409">
        <v>72</v>
      </c>
      <c r="G49" s="150">
        <v>52.7</v>
      </c>
      <c r="H49" s="410">
        <v>52</v>
      </c>
      <c r="I49" s="410">
        <v>69</v>
      </c>
      <c r="J49" s="410">
        <v>44</v>
      </c>
      <c r="K49" s="410">
        <v>64</v>
      </c>
      <c r="L49" s="410">
        <v>28</v>
      </c>
      <c r="M49" s="410">
        <v>42</v>
      </c>
      <c r="N49" s="150">
        <v>83.4</v>
      </c>
      <c r="O49" s="146">
        <v>89.2</v>
      </c>
      <c r="P49" s="370">
        <v>0.9</v>
      </c>
      <c r="Q49" s="411" t="s">
        <v>351</v>
      </c>
      <c r="R49" s="412">
        <v>86.5</v>
      </c>
      <c r="S49" s="413" t="s">
        <v>351</v>
      </c>
      <c r="T49" s="414" t="s">
        <v>351</v>
      </c>
      <c r="U49" s="371">
        <v>2</v>
      </c>
      <c r="V49" s="414">
        <v>4.3491213687554767E-3</v>
      </c>
      <c r="W49" s="413">
        <v>35</v>
      </c>
      <c r="X49" s="414">
        <v>7.6109623953220851E-2</v>
      </c>
      <c r="Y49" s="371">
        <v>16</v>
      </c>
      <c r="Z49" s="414">
        <v>3.4792970950043814E-2</v>
      </c>
      <c r="AA49" s="371">
        <v>8</v>
      </c>
      <c r="AC49" s="372">
        <v>46650</v>
      </c>
      <c r="AD49" s="373">
        <v>0.10170821841649134</v>
      </c>
      <c r="AE49" s="374">
        <v>369326</v>
      </c>
      <c r="AF49" s="375">
        <v>0.80521949571037688</v>
      </c>
      <c r="AG49" s="374">
        <v>0</v>
      </c>
      <c r="AH49" s="375">
        <v>0</v>
      </c>
      <c r="AI49" s="374">
        <v>461695</v>
      </c>
      <c r="AJ49" s="375">
        <v>1.0066061286559909</v>
      </c>
      <c r="AK49" s="374">
        <v>384216</v>
      </c>
      <c r="AL49" s="375">
        <v>0.83768327646539409</v>
      </c>
      <c r="AM49" s="374">
        <v>271549</v>
      </c>
      <c r="AN49" s="375">
        <v>0.59204212224608377</v>
      </c>
      <c r="AO49" s="374">
        <v>14149</v>
      </c>
      <c r="AP49" s="375">
        <v>3.084822255894825E-2</v>
      </c>
      <c r="AQ49" s="374">
        <v>0</v>
      </c>
      <c r="AR49" s="375">
        <v>0</v>
      </c>
      <c r="AS49" s="374">
        <v>15861</v>
      </c>
      <c r="AT49" s="375">
        <v>3.4580794261607053E-2</v>
      </c>
      <c r="AU49" s="374">
        <v>296517</v>
      </c>
      <c r="AV49" s="375">
        <v>0.64647836656383195</v>
      </c>
      <c r="AW49" s="374">
        <v>261449</v>
      </c>
      <c r="AX49" s="375">
        <v>0.57002169339278119</v>
      </c>
      <c r="AY49" s="374">
        <v>62792</v>
      </c>
      <c r="AZ49" s="375">
        <v>0.13690166025312592</v>
      </c>
      <c r="BA49" s="376">
        <v>17</v>
      </c>
    </row>
    <row r="50" spans="1:53">
      <c r="A50" s="369" t="s">
        <v>156</v>
      </c>
      <c r="B50" s="369" t="s">
        <v>157</v>
      </c>
      <c r="C50" s="150">
        <v>885</v>
      </c>
      <c r="D50" s="150">
        <v>714</v>
      </c>
      <c r="E50" s="150">
        <v>163</v>
      </c>
      <c r="F50" s="409">
        <v>70</v>
      </c>
      <c r="G50" s="150">
        <v>145.30000000000001</v>
      </c>
      <c r="H50" s="410">
        <v>47</v>
      </c>
      <c r="I50" s="410">
        <v>54</v>
      </c>
      <c r="J50" s="410">
        <v>29</v>
      </c>
      <c r="K50" s="410">
        <v>57</v>
      </c>
      <c r="L50" s="410">
        <v>41</v>
      </c>
      <c r="M50" s="410">
        <v>37</v>
      </c>
      <c r="N50" s="150">
        <v>82</v>
      </c>
      <c r="O50" s="146">
        <v>83.17</v>
      </c>
      <c r="P50" s="370">
        <v>4.2</v>
      </c>
      <c r="Q50" s="411">
        <v>1.5100000000000001E-2</v>
      </c>
      <c r="R50" s="412">
        <v>57.7</v>
      </c>
      <c r="S50" s="413">
        <v>4</v>
      </c>
      <c r="T50" s="414">
        <v>1.1054090427986746E-2</v>
      </c>
      <c r="U50" s="371" t="s">
        <v>351</v>
      </c>
      <c r="V50" s="414" t="s">
        <v>351</v>
      </c>
      <c r="W50" s="413">
        <v>22</v>
      </c>
      <c r="X50" s="414">
        <v>6.0797497353927109E-2</v>
      </c>
      <c r="Y50" s="371" t="s">
        <v>351</v>
      </c>
      <c r="Z50" s="414" t="s">
        <v>351</v>
      </c>
      <c r="AA50" s="371">
        <v>8</v>
      </c>
      <c r="AC50" s="372">
        <v>37051</v>
      </c>
      <c r="AD50" s="373">
        <v>0.10250571996912462</v>
      </c>
      <c r="AE50" s="374">
        <v>349259</v>
      </c>
      <c r="AF50" s="375">
        <v>0.96626394026332607</v>
      </c>
      <c r="AG50" s="374">
        <v>302002</v>
      </c>
      <c r="AH50" s="375">
        <v>0.83552218407372469</v>
      </c>
      <c r="AI50" s="374">
        <v>0</v>
      </c>
      <c r="AJ50" s="375">
        <v>0</v>
      </c>
      <c r="AK50" s="374">
        <v>0</v>
      </c>
      <c r="AL50" s="375">
        <v>0</v>
      </c>
      <c r="AM50" s="374">
        <v>104</v>
      </c>
      <c r="AN50" s="375">
        <v>2.8772758837248549E-4</v>
      </c>
      <c r="AO50" s="374">
        <v>1735</v>
      </c>
      <c r="AP50" s="375">
        <v>4.8000708252525226E-3</v>
      </c>
      <c r="AQ50" s="374">
        <v>0</v>
      </c>
      <c r="AR50" s="375">
        <v>0</v>
      </c>
      <c r="AS50" s="374">
        <v>122238</v>
      </c>
      <c r="AT50" s="375">
        <v>0.3381850475718835</v>
      </c>
      <c r="AU50" s="374">
        <v>6</v>
      </c>
      <c r="AV50" s="375">
        <v>1.6599668559951085E-5</v>
      </c>
      <c r="AW50" s="374">
        <v>3450</v>
      </c>
      <c r="AX50" s="375">
        <v>9.5448094219718754E-3</v>
      </c>
      <c r="AY50" s="374">
        <v>354519</v>
      </c>
      <c r="AZ50" s="375">
        <v>0.98081631636754985</v>
      </c>
      <c r="BA50" s="376">
        <v>6</v>
      </c>
    </row>
  </sheetData>
  <mergeCells count="2">
    <mergeCell ref="C1:E1"/>
    <mergeCell ref="A3:B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2"/>
  <sheetViews>
    <sheetView zoomScale="80" zoomScaleNormal="80" workbookViewId="0">
      <selection activeCell="C1" sqref="C1"/>
    </sheetView>
  </sheetViews>
  <sheetFormatPr defaultColWidth="7.625" defaultRowHeight="15"/>
  <cols>
    <col min="1" max="1" width="12" style="14" customWidth="1"/>
    <col min="2" max="2" width="15.5" style="14" customWidth="1"/>
    <col min="3" max="16384" width="7.625" style="14"/>
  </cols>
  <sheetData>
    <row r="1" spans="1:4">
      <c r="A1" s="451" t="s">
        <v>295</v>
      </c>
      <c r="B1" s="15" t="s">
        <v>352</v>
      </c>
    </row>
    <row r="2" spans="1:4">
      <c r="A2" s="17"/>
      <c r="B2" s="452" t="s">
        <v>353</v>
      </c>
      <c r="D2" s="1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BC13-68C7-4E43-8FB3-66767BB79389}">
  <dimension ref="A1:H42"/>
  <sheetViews>
    <sheetView workbookViewId="0">
      <pane xSplit="5" ySplit="1" topLeftCell="F2" activePane="bottomRight" state="frozen"/>
      <selection pane="bottomRight"/>
      <selection pane="bottomLeft" activeCell="F31" sqref="F31"/>
      <selection pane="topRight" activeCell="F31" sqref="F31"/>
    </sheetView>
  </sheetViews>
  <sheetFormatPr defaultColWidth="9" defaultRowHeight="15.95"/>
  <cols>
    <col min="1" max="1" width="21.875" style="423" customWidth="1"/>
    <col min="2" max="2" width="16.625" style="423" customWidth="1"/>
    <col min="3" max="3" width="18.5" style="423" customWidth="1"/>
    <col min="4" max="4" width="19" style="423" customWidth="1"/>
    <col min="5" max="5" width="18" style="423" customWidth="1"/>
    <col min="6" max="6" width="28.875" style="423" customWidth="1"/>
    <col min="7" max="8" width="39.5" style="423" customWidth="1"/>
    <col min="9" max="16384" width="9" style="423"/>
  </cols>
  <sheetData>
    <row r="1" spans="1:8" ht="30">
      <c r="A1" s="422" t="s">
        <v>354</v>
      </c>
      <c r="B1" s="422" t="s">
        <v>355</v>
      </c>
      <c r="C1" s="422" t="s">
        <v>356</v>
      </c>
      <c r="D1" s="422" t="s">
        <v>356</v>
      </c>
      <c r="E1" s="422" t="s">
        <v>357</v>
      </c>
      <c r="F1" s="422" t="s">
        <v>358</v>
      </c>
      <c r="G1" s="422" t="s">
        <v>359</v>
      </c>
      <c r="H1" s="422" t="s">
        <v>360</v>
      </c>
    </row>
    <row r="2" spans="1:8" ht="33.75" customHeight="1">
      <c r="A2" s="424" t="s">
        <v>361</v>
      </c>
      <c r="B2" s="425"/>
      <c r="C2" s="425"/>
      <c r="D2" s="425"/>
      <c r="E2" s="425" t="s">
        <v>361</v>
      </c>
      <c r="F2" s="425" t="s">
        <v>361</v>
      </c>
      <c r="G2" s="425" t="s">
        <v>361</v>
      </c>
      <c r="H2" s="425" t="s">
        <v>362</v>
      </c>
    </row>
    <row r="3" spans="1:8" ht="30">
      <c r="A3" s="424" t="s">
        <v>361</v>
      </c>
      <c r="B3" s="426" t="s">
        <v>32</v>
      </c>
      <c r="C3" s="427"/>
      <c r="D3" s="427"/>
      <c r="E3" s="426" t="s">
        <v>32</v>
      </c>
      <c r="F3" s="426" t="s">
        <v>363</v>
      </c>
      <c r="G3" s="427" t="s">
        <v>364</v>
      </c>
      <c r="H3" s="427" t="s">
        <v>362</v>
      </c>
    </row>
    <row r="4" spans="1:8" ht="99.75" customHeight="1">
      <c r="A4" s="424" t="s">
        <v>361</v>
      </c>
      <c r="B4" s="426" t="s">
        <v>32</v>
      </c>
      <c r="C4" s="428"/>
      <c r="D4" s="428"/>
      <c r="E4" s="428" t="s">
        <v>172</v>
      </c>
      <c r="F4" s="435" t="s">
        <v>365</v>
      </c>
      <c r="G4" s="429" t="s">
        <v>366</v>
      </c>
      <c r="H4" s="430"/>
    </row>
    <row r="5" spans="1:8" ht="45">
      <c r="A5" s="424" t="s">
        <v>361</v>
      </c>
      <c r="B5" s="426" t="s">
        <v>32</v>
      </c>
      <c r="C5" s="428"/>
      <c r="D5" s="428"/>
      <c r="E5" s="428" t="s">
        <v>173</v>
      </c>
      <c r="F5" s="435" t="s">
        <v>367</v>
      </c>
      <c r="G5" s="429" t="s">
        <v>368</v>
      </c>
      <c r="H5" s="428"/>
    </row>
    <row r="6" spans="1:8" ht="30">
      <c r="A6" s="424" t="s">
        <v>361</v>
      </c>
      <c r="B6" s="427" t="s">
        <v>369</v>
      </c>
      <c r="C6" s="427"/>
      <c r="D6" s="427"/>
      <c r="E6" s="427" t="s">
        <v>33</v>
      </c>
      <c r="F6" s="427" t="s">
        <v>33</v>
      </c>
      <c r="G6" s="427" t="s">
        <v>33</v>
      </c>
      <c r="H6" s="427" t="s">
        <v>362</v>
      </c>
    </row>
    <row r="7" spans="1:8" ht="48" customHeight="1">
      <c r="A7" s="424" t="s">
        <v>361</v>
      </c>
      <c r="B7" s="427" t="s">
        <v>369</v>
      </c>
      <c r="C7" s="428"/>
      <c r="D7" s="428"/>
      <c r="E7" s="428" t="s">
        <v>174</v>
      </c>
      <c r="F7" s="429" t="s">
        <v>370</v>
      </c>
      <c r="G7" s="429" t="s">
        <v>371</v>
      </c>
      <c r="H7" s="428"/>
    </row>
    <row r="8" spans="1:8" ht="29.25" customHeight="1">
      <c r="A8" s="424" t="s">
        <v>361</v>
      </c>
      <c r="B8" s="427" t="s">
        <v>369</v>
      </c>
      <c r="C8" s="428"/>
      <c r="D8" s="428"/>
      <c r="E8" s="428" t="s">
        <v>175</v>
      </c>
      <c r="F8" s="428" t="s">
        <v>372</v>
      </c>
      <c r="G8" s="429" t="s">
        <v>373</v>
      </c>
      <c r="H8" s="428"/>
    </row>
    <row r="9" spans="1:8" ht="30">
      <c r="A9" s="424" t="s">
        <v>361</v>
      </c>
      <c r="B9" s="426" t="s">
        <v>374</v>
      </c>
      <c r="C9" s="427"/>
      <c r="D9" s="427"/>
      <c r="E9" s="426" t="s">
        <v>374</v>
      </c>
      <c r="F9" s="427" t="s">
        <v>374</v>
      </c>
      <c r="G9" s="427" t="s">
        <v>374</v>
      </c>
      <c r="H9" s="427" t="s">
        <v>362</v>
      </c>
    </row>
    <row r="10" spans="1:8" ht="30">
      <c r="A10" s="424" t="s">
        <v>361</v>
      </c>
      <c r="B10" s="426" t="s">
        <v>374</v>
      </c>
      <c r="C10" s="431" t="s">
        <v>34</v>
      </c>
      <c r="D10" s="431"/>
      <c r="E10" s="431" t="s">
        <v>34</v>
      </c>
      <c r="F10" s="431" t="s">
        <v>34</v>
      </c>
      <c r="G10" s="431" t="s">
        <v>34</v>
      </c>
      <c r="H10" s="432" t="s">
        <v>362</v>
      </c>
    </row>
    <row r="11" spans="1:8" ht="30">
      <c r="A11" s="424" t="s">
        <v>361</v>
      </c>
      <c r="B11" s="426" t="s">
        <v>374</v>
      </c>
      <c r="C11" s="431" t="s">
        <v>34</v>
      </c>
      <c r="D11" s="430"/>
      <c r="E11" s="430" t="s">
        <v>176</v>
      </c>
      <c r="F11" s="428" t="s">
        <v>375</v>
      </c>
      <c r="G11" s="428" t="s">
        <v>376</v>
      </c>
      <c r="H11" s="428"/>
    </row>
    <row r="12" spans="1:8" ht="30">
      <c r="A12" s="424" t="s">
        <v>361</v>
      </c>
      <c r="B12" s="426" t="s">
        <v>374</v>
      </c>
      <c r="C12" s="431" t="s">
        <v>34</v>
      </c>
      <c r="D12" s="430"/>
      <c r="E12" s="430" t="s">
        <v>177</v>
      </c>
      <c r="F12" s="428" t="s">
        <v>377</v>
      </c>
      <c r="G12" s="428" t="s">
        <v>378</v>
      </c>
      <c r="H12" s="428"/>
    </row>
    <row r="13" spans="1:8" ht="30">
      <c r="A13" s="424" t="s">
        <v>361</v>
      </c>
      <c r="B13" s="426" t="s">
        <v>374</v>
      </c>
      <c r="C13" s="431" t="s">
        <v>35</v>
      </c>
      <c r="D13" s="431"/>
      <c r="E13" s="431" t="s">
        <v>35</v>
      </c>
      <c r="F13" s="431" t="s">
        <v>35</v>
      </c>
      <c r="G13" s="431" t="s">
        <v>35</v>
      </c>
      <c r="H13" s="432" t="s">
        <v>362</v>
      </c>
    </row>
    <row r="14" spans="1:8" ht="30">
      <c r="A14" s="424" t="s">
        <v>361</v>
      </c>
      <c r="B14" s="426" t="s">
        <v>374</v>
      </c>
      <c r="C14" s="431" t="s">
        <v>35</v>
      </c>
      <c r="D14" s="430"/>
      <c r="E14" s="430" t="s">
        <v>178</v>
      </c>
      <c r="F14" s="428" t="s">
        <v>379</v>
      </c>
      <c r="G14" s="428" t="s">
        <v>380</v>
      </c>
      <c r="H14" s="428"/>
    </row>
    <row r="15" spans="1:8" ht="30">
      <c r="A15" s="424" t="s">
        <v>361</v>
      </c>
      <c r="B15" s="426" t="s">
        <v>374</v>
      </c>
      <c r="C15" s="431" t="s">
        <v>35</v>
      </c>
      <c r="D15" s="430"/>
      <c r="E15" s="430" t="s">
        <v>179</v>
      </c>
      <c r="F15" s="428" t="s">
        <v>381</v>
      </c>
      <c r="G15" s="428" t="s">
        <v>382</v>
      </c>
      <c r="H15" s="428"/>
    </row>
    <row r="16" spans="1:8" ht="30">
      <c r="A16" s="424" t="s">
        <v>361</v>
      </c>
      <c r="B16" s="427" t="s">
        <v>37</v>
      </c>
      <c r="C16" s="427"/>
      <c r="D16" s="427"/>
      <c r="E16" s="427" t="s">
        <v>37</v>
      </c>
      <c r="F16" s="427" t="s">
        <v>37</v>
      </c>
      <c r="G16" s="427" t="s">
        <v>37</v>
      </c>
      <c r="H16" s="427" t="s">
        <v>362</v>
      </c>
    </row>
    <row r="17" spans="1:8" ht="30">
      <c r="A17" s="424" t="s">
        <v>361</v>
      </c>
      <c r="B17" s="427" t="s">
        <v>37</v>
      </c>
      <c r="C17" s="430"/>
      <c r="D17" s="430"/>
      <c r="E17" s="430" t="s">
        <v>180</v>
      </c>
      <c r="F17" s="428" t="s">
        <v>383</v>
      </c>
      <c r="G17" s="428" t="s">
        <v>384</v>
      </c>
      <c r="H17" s="428"/>
    </row>
    <row r="18" spans="1:8" ht="30">
      <c r="A18" s="424" t="s">
        <v>361</v>
      </c>
      <c r="B18" s="427" t="s">
        <v>37</v>
      </c>
      <c r="C18" s="430"/>
      <c r="D18" s="430"/>
      <c r="E18" s="430" t="s">
        <v>181</v>
      </c>
      <c r="F18" s="428" t="s">
        <v>385</v>
      </c>
      <c r="G18" s="428" t="s">
        <v>386</v>
      </c>
      <c r="H18" s="428"/>
    </row>
    <row r="19" spans="1:8" ht="30">
      <c r="A19" s="424" t="s">
        <v>361</v>
      </c>
      <c r="B19" s="427" t="s">
        <v>40</v>
      </c>
      <c r="C19" s="427"/>
      <c r="D19" s="427"/>
      <c r="E19" s="427" t="s">
        <v>40</v>
      </c>
      <c r="F19" s="427" t="s">
        <v>40</v>
      </c>
      <c r="G19" s="427" t="s">
        <v>40</v>
      </c>
      <c r="H19" s="427" t="s">
        <v>362</v>
      </c>
    </row>
    <row r="20" spans="1:8" ht="30">
      <c r="A20" s="424" t="s">
        <v>361</v>
      </c>
      <c r="B20" s="427" t="s">
        <v>40</v>
      </c>
      <c r="C20" s="432" t="s">
        <v>387</v>
      </c>
      <c r="D20" s="431"/>
      <c r="E20" s="432" t="s">
        <v>387</v>
      </c>
      <c r="F20" s="432" t="s">
        <v>387</v>
      </c>
      <c r="G20" s="432" t="s">
        <v>387</v>
      </c>
      <c r="H20" s="432" t="s">
        <v>362</v>
      </c>
    </row>
    <row r="21" spans="1:8" ht="30">
      <c r="A21" s="424" t="s">
        <v>361</v>
      </c>
      <c r="B21" s="427" t="s">
        <v>40</v>
      </c>
      <c r="C21" s="432" t="s">
        <v>387</v>
      </c>
      <c r="D21" s="430"/>
      <c r="E21" s="430" t="s">
        <v>182</v>
      </c>
      <c r="F21" s="428" t="s">
        <v>388</v>
      </c>
      <c r="G21" s="428" t="s">
        <v>389</v>
      </c>
      <c r="H21" s="428"/>
    </row>
    <row r="22" spans="1:8" ht="30">
      <c r="A22" s="424" t="s">
        <v>361</v>
      </c>
      <c r="B22" s="427" t="s">
        <v>40</v>
      </c>
      <c r="C22" s="432" t="s">
        <v>387</v>
      </c>
      <c r="D22" s="430"/>
      <c r="E22" s="430" t="s">
        <v>183</v>
      </c>
      <c r="F22" s="428" t="s">
        <v>390</v>
      </c>
      <c r="G22" s="428" t="s">
        <v>391</v>
      </c>
      <c r="H22" s="428"/>
    </row>
    <row r="23" spans="1:8" ht="30">
      <c r="A23" s="424" t="s">
        <v>361</v>
      </c>
      <c r="B23" s="427" t="s">
        <v>40</v>
      </c>
      <c r="C23" s="432" t="s">
        <v>39</v>
      </c>
      <c r="D23" s="431"/>
      <c r="E23" s="432" t="s">
        <v>39</v>
      </c>
      <c r="F23" s="432" t="s">
        <v>39</v>
      </c>
      <c r="G23" s="432" t="s">
        <v>39</v>
      </c>
      <c r="H23" s="432" t="s">
        <v>362</v>
      </c>
    </row>
    <row r="24" spans="1:8" ht="30">
      <c r="A24" s="424" t="s">
        <v>361</v>
      </c>
      <c r="B24" s="427" t="s">
        <v>40</v>
      </c>
      <c r="C24" s="432" t="s">
        <v>39</v>
      </c>
      <c r="D24" s="433" t="s">
        <v>164</v>
      </c>
      <c r="E24" s="433" t="s">
        <v>164</v>
      </c>
      <c r="F24" s="433" t="s">
        <v>164</v>
      </c>
      <c r="G24" s="433" t="s">
        <v>164</v>
      </c>
      <c r="H24" s="433" t="s">
        <v>362</v>
      </c>
    </row>
    <row r="25" spans="1:8" ht="30">
      <c r="A25" s="424" t="s">
        <v>361</v>
      </c>
      <c r="B25" s="427" t="s">
        <v>40</v>
      </c>
      <c r="C25" s="432" t="s">
        <v>39</v>
      </c>
      <c r="D25" s="433" t="s">
        <v>164</v>
      </c>
      <c r="E25" s="430" t="s">
        <v>184</v>
      </c>
      <c r="F25" s="428" t="s">
        <v>392</v>
      </c>
      <c r="G25" s="428" t="s">
        <v>393</v>
      </c>
      <c r="H25" s="428"/>
    </row>
    <row r="26" spans="1:8" ht="30">
      <c r="A26" s="424" t="s">
        <v>361</v>
      </c>
      <c r="B26" s="427" t="s">
        <v>40</v>
      </c>
      <c r="C26" s="432" t="s">
        <v>39</v>
      </c>
      <c r="D26" s="433" t="s">
        <v>164</v>
      </c>
      <c r="E26" s="430" t="s">
        <v>185</v>
      </c>
      <c r="F26" s="428" t="s">
        <v>394</v>
      </c>
      <c r="G26" s="428" t="s">
        <v>395</v>
      </c>
      <c r="H26" s="428"/>
    </row>
    <row r="27" spans="1:8" ht="30">
      <c r="A27" s="424" t="s">
        <v>361</v>
      </c>
      <c r="B27" s="427" t="s">
        <v>40</v>
      </c>
      <c r="C27" s="432" t="s">
        <v>39</v>
      </c>
      <c r="D27" s="433" t="s">
        <v>166</v>
      </c>
      <c r="E27" s="433" t="s">
        <v>166</v>
      </c>
      <c r="F27" s="433" t="s">
        <v>166</v>
      </c>
      <c r="G27" s="433" t="s">
        <v>166</v>
      </c>
      <c r="H27" s="433" t="s">
        <v>362</v>
      </c>
    </row>
    <row r="28" spans="1:8" ht="30">
      <c r="A28" s="424" t="s">
        <v>361</v>
      </c>
      <c r="B28" s="427" t="s">
        <v>40</v>
      </c>
      <c r="C28" s="432" t="s">
        <v>39</v>
      </c>
      <c r="D28" s="433" t="s">
        <v>166</v>
      </c>
      <c r="E28" s="430" t="s">
        <v>188</v>
      </c>
      <c r="F28" s="428" t="s">
        <v>396</v>
      </c>
      <c r="G28" s="428" t="s">
        <v>397</v>
      </c>
      <c r="H28" s="428"/>
    </row>
    <row r="29" spans="1:8" ht="30">
      <c r="A29" s="424" t="s">
        <v>361</v>
      </c>
      <c r="B29" s="427" t="s">
        <v>40</v>
      </c>
      <c r="C29" s="432" t="s">
        <v>39</v>
      </c>
      <c r="D29" s="433" t="s">
        <v>166</v>
      </c>
      <c r="E29" s="430" t="s">
        <v>189</v>
      </c>
      <c r="F29" s="428" t="s">
        <v>398</v>
      </c>
      <c r="G29" s="428" t="s">
        <v>399</v>
      </c>
      <c r="H29" s="428"/>
    </row>
    <row r="30" spans="1:8" ht="30">
      <c r="A30" s="424" t="s">
        <v>361</v>
      </c>
      <c r="B30" s="427" t="s">
        <v>40</v>
      </c>
      <c r="C30" s="432" t="s">
        <v>39</v>
      </c>
      <c r="D30" s="433" t="s">
        <v>165</v>
      </c>
      <c r="E30" s="433" t="s">
        <v>165</v>
      </c>
      <c r="F30" s="433" t="s">
        <v>165</v>
      </c>
      <c r="G30" s="433" t="s">
        <v>165</v>
      </c>
      <c r="H30" s="433" t="s">
        <v>362</v>
      </c>
    </row>
    <row r="31" spans="1:8" ht="30">
      <c r="A31" s="424" t="s">
        <v>361</v>
      </c>
      <c r="B31" s="427" t="s">
        <v>40</v>
      </c>
      <c r="C31" s="432" t="s">
        <v>39</v>
      </c>
      <c r="D31" s="433" t="s">
        <v>165</v>
      </c>
      <c r="E31" s="430" t="s">
        <v>186</v>
      </c>
      <c r="F31" s="428" t="s">
        <v>400</v>
      </c>
      <c r="G31" s="428" t="s">
        <v>401</v>
      </c>
      <c r="H31" s="428"/>
    </row>
    <row r="32" spans="1:8" ht="30">
      <c r="A32" s="424" t="s">
        <v>361</v>
      </c>
      <c r="B32" s="427" t="s">
        <v>40</v>
      </c>
      <c r="C32" s="432" t="s">
        <v>39</v>
      </c>
      <c r="D32" s="433" t="s">
        <v>165</v>
      </c>
      <c r="E32" s="430" t="s">
        <v>187</v>
      </c>
      <c r="F32" s="428" t="s">
        <v>402</v>
      </c>
      <c r="G32" s="428" t="s">
        <v>403</v>
      </c>
      <c r="H32" s="428"/>
    </row>
    <row r="33" spans="1:8" ht="30">
      <c r="A33" s="424" t="s">
        <v>361</v>
      </c>
      <c r="B33" s="434" t="s">
        <v>43</v>
      </c>
      <c r="C33" s="427"/>
      <c r="D33" s="427"/>
      <c r="E33" s="434" t="s">
        <v>43</v>
      </c>
      <c r="F33" s="434" t="s">
        <v>43</v>
      </c>
      <c r="G33" s="434" t="s">
        <v>43</v>
      </c>
      <c r="H33" s="427" t="s">
        <v>362</v>
      </c>
    </row>
    <row r="34" spans="1:8" ht="30">
      <c r="A34" s="424" t="s">
        <v>361</v>
      </c>
      <c r="B34" s="434" t="s">
        <v>43</v>
      </c>
      <c r="C34" s="432" t="s">
        <v>41</v>
      </c>
      <c r="D34" s="431"/>
      <c r="E34" s="432" t="s">
        <v>41</v>
      </c>
      <c r="F34" s="432" t="s">
        <v>41</v>
      </c>
      <c r="G34" s="432" t="s">
        <v>41</v>
      </c>
      <c r="H34" s="432" t="s">
        <v>362</v>
      </c>
    </row>
    <row r="35" spans="1:8" ht="45">
      <c r="A35" s="424" t="s">
        <v>361</v>
      </c>
      <c r="B35" s="434" t="s">
        <v>43</v>
      </c>
      <c r="C35" s="432" t="s">
        <v>404</v>
      </c>
      <c r="D35" s="433"/>
      <c r="E35" s="433" t="s">
        <v>405</v>
      </c>
      <c r="F35" s="433" t="s">
        <v>405</v>
      </c>
      <c r="G35" s="433" t="s">
        <v>405</v>
      </c>
      <c r="H35" s="433" t="s">
        <v>362</v>
      </c>
    </row>
    <row r="36" spans="1:8" ht="45">
      <c r="A36" s="424" t="s">
        <v>361</v>
      </c>
      <c r="B36" s="434" t="s">
        <v>43</v>
      </c>
      <c r="C36" s="432" t="s">
        <v>404</v>
      </c>
      <c r="D36" s="433"/>
      <c r="E36" s="430" t="s">
        <v>190</v>
      </c>
      <c r="F36" s="428" t="s">
        <v>406</v>
      </c>
      <c r="G36" s="428" t="s">
        <v>407</v>
      </c>
      <c r="H36" s="428"/>
    </row>
    <row r="37" spans="1:8" ht="45">
      <c r="A37" s="424" t="s">
        <v>361</v>
      </c>
      <c r="B37" s="434" t="s">
        <v>43</v>
      </c>
      <c r="C37" s="432" t="s">
        <v>404</v>
      </c>
      <c r="D37" s="433"/>
      <c r="E37" s="430" t="s">
        <v>192</v>
      </c>
      <c r="F37" s="428" t="s">
        <v>408</v>
      </c>
      <c r="G37" s="428" t="s">
        <v>409</v>
      </c>
      <c r="H37" s="428"/>
    </row>
    <row r="38" spans="1:8" ht="30">
      <c r="A38" s="424" t="s">
        <v>361</v>
      </c>
      <c r="B38" s="434" t="s">
        <v>43</v>
      </c>
      <c r="C38" s="432" t="s">
        <v>410</v>
      </c>
      <c r="D38" s="433"/>
      <c r="E38" s="433" t="s">
        <v>411</v>
      </c>
      <c r="F38" s="433" t="s">
        <v>411</v>
      </c>
      <c r="G38" s="433" t="s">
        <v>411</v>
      </c>
      <c r="H38" s="433" t="s">
        <v>362</v>
      </c>
    </row>
    <row r="39" spans="1:8" ht="30">
      <c r="A39" s="424" t="s">
        <v>361</v>
      </c>
      <c r="B39" s="434" t="s">
        <v>43</v>
      </c>
      <c r="C39" s="432" t="s">
        <v>410</v>
      </c>
      <c r="D39" s="433"/>
      <c r="E39" s="430" t="s">
        <v>191</v>
      </c>
      <c r="F39" s="428" t="s">
        <v>412</v>
      </c>
      <c r="G39" s="428" t="s">
        <v>413</v>
      </c>
      <c r="H39" s="428"/>
    </row>
    <row r="40" spans="1:8" ht="30">
      <c r="A40" s="424" t="s">
        <v>361</v>
      </c>
      <c r="B40" s="434" t="s">
        <v>43</v>
      </c>
      <c r="C40" s="432" t="s">
        <v>410</v>
      </c>
      <c r="D40" s="433"/>
      <c r="E40" s="430" t="s">
        <v>193</v>
      </c>
      <c r="F40" s="428" t="s">
        <v>414</v>
      </c>
      <c r="G40" s="428" t="s">
        <v>415</v>
      </c>
      <c r="H40" s="428"/>
    </row>
    <row r="41" spans="1:8" ht="60">
      <c r="A41" s="424" t="s">
        <v>361</v>
      </c>
      <c r="B41" s="434" t="s">
        <v>43</v>
      </c>
      <c r="C41" s="432" t="s">
        <v>42</v>
      </c>
      <c r="D41" s="431"/>
      <c r="E41" s="432" t="s">
        <v>42</v>
      </c>
      <c r="F41" s="432" t="s">
        <v>416</v>
      </c>
      <c r="G41" s="432" t="s">
        <v>417</v>
      </c>
      <c r="H41" s="432" t="s">
        <v>418</v>
      </c>
    </row>
    <row r="42" spans="1:8" ht="30">
      <c r="A42" s="424" t="s">
        <v>361</v>
      </c>
      <c r="B42" s="434" t="s">
        <v>44</v>
      </c>
      <c r="C42" s="427"/>
      <c r="D42" s="427"/>
      <c r="E42" s="434" t="s">
        <v>44</v>
      </c>
      <c r="F42" s="434" t="s">
        <v>419</v>
      </c>
      <c r="G42" s="434" t="s">
        <v>420</v>
      </c>
      <c r="H42" s="4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ct:contentTypeSchema ct:_="" ma:_="" ma:contentTypeName="UNICEF Document" ma:contentTypeID="0x0101009BA85F8052A6DA4FA3E31FF9F74C697000A96CD283ACD9DE4A8175C7FB7E95B3D5" ma:contentTypeVersion="27" ma:contentTypeDescription="Create a new document." ma:contentTypeScope="" ma:versionID="db5005c6596c887d1babfdfde2ae8029" xmlns:ct="http://schemas.microsoft.com/office/2006/metadata/contentType" xmlns:ma="http://schemas.microsoft.com/office/2006/metadata/properties/metaAttributes">
<xsd:schema targetNamespace="http://schemas.microsoft.com/office/2006/metadata/properties" ma:root="true" ma:fieldsID="1a2c74ccd429146364999d1ea1421ed3" ns1:_="" ns2:_="" ns3:_="" ns4:_="" ns5:_="" ns6:_="" ns7:_="" ns8:_="" xmlns:xsd="http://www.w3.org/2001/XMLSchema" xmlns:xs="http://www.w3.org/2001/XMLSchema" xmlns:p="http://schemas.microsoft.com/office/2006/metadata/properties" xmlns:ns1="http://schemas.microsoft.com/sharepoint/v3" xmlns:ns2="ca283e0b-db31-4043-a2ef-b80661bf084a" xmlns:ns3="http://schemas.microsoft.com/sharepoint.v3" xmlns:ns4="7cc94a59-6591-4982-8d61-7af651a4e208" xmlns:ns5="http://schemas.microsoft.com/sharepoint/v4" xmlns:ns6="a38fda9b-ff39-4d70-a3c6-c5a7f7cc61a4" xmlns:ns7="65182ab8-747e-4d60-8b70-c4a0a711ff47" xmlns:ns8="65182ab8-747e-4d 60-8b70-c4a0a711ff47">
<xsd:import namespace="http://schemas.microsoft.com/sharepoint/v3"/>
<xsd:import namespace="ca283e0b-db31-4043-a2ef-b80661bf084a"/>
<xsd:import namespace="http://schemas.microsoft.com/sharepoint.v3"/>
<xsd:import namespace="7cc94a59-6591-4982-8d61-7af651a4e208"/>
<xsd:import namespace="http://schemas.microsoft.com/sharepoint/v4"/>
<xsd:import namespace="a38fda9b-ff39-4d70-a3c6-c5a7f7cc61a4"/>
<xsd:import namespace="65182ab8-747e-4d60-8b70-c4a0a711ff47"/>
<xsd:import namespace="65182ab8-747e-4d 60-8b70-c4a0a711ff47"/>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IconOverlay" minOccurs="0"/>
<xsd:element ref="ns1:_vti_ItemHoldRecordStatus" minOccurs="0"/>
<xsd:element ref="ns1:_vti_ItemDeclaredRecord" minOccurs="0"/>
<xsd:element ref="ns4:TaxKeywordTaxHTField" minOccurs="0"/>
<xsd:element ref="ns4:_dlc_DocId" minOccurs="0"/>
<xsd:element ref="ns4:_dlc_DocIdUrl" minOccurs="0"/>
<xsd:element ref="ns4:_dlc_DocIdPersistId" minOccurs="0"/>
<xsd:element ref="ns6:MediaServiceMetadata" minOccurs="0"/>
<xsd:element ref="ns6:MediaServiceFastMetadata" minOccurs="0"/>
<xsd:element ref="ns6:MediaServiceAutoKeyPoints" minOccurs="0"/>
<xsd:element ref="ns6:MediaServiceKeyPoints" minOccurs="0"/>
<xsd:element ref="ns4:SharedWithUsers" minOccurs="0"/>
<xsd:element ref="ns4:SharedWithDetails" minOccurs="0"/>
<xsd:element ref="ns6:MediaServiceDateTaken" minOccurs="0"/>
<xsd:element ref="ns6:MediaServiceObjectDetectorVersions" minOccurs="0"/>
<xsd:element ref="ns6:MediaLengthInSeconds" minOccurs="0"/>
<xsd:element ref="ns6:MediaServiceGenerationTime" minOccurs="0"/>
<xsd:element ref="ns6:MediaServiceEventHashCode" minOccurs="0"/>
<xsd:element ref="ns7:IsK_UNICEFApproved" minOccurs="0"/>
<xsd:element ref="ns7:K_UNICEFApprovedBy" minOccurs="0"/>
<xsd:element ref="ns7:K_UNICEFComments" minOccurs="0"/>
<xsd:element ref="ns7:K_UNICEFRequestedBy" minOccurs="0"/>
<xsd:element ref="ns8:K_UNICEFStatus" minOccurs="0"/>
</xsd:all>
</xsd:complexType>
</xsd:element>
</xsd:sequence>
</xsd:complexType>
</xsd:element>
</xsd:schema>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_vti_ItemHoldRecordStatus" ma:index="32" nillable="true" ma:displayName="Hold and Record Status" ma:decimals="0" ma:description="" ma:hidden="true" ma:indexed="true" ma:internalName="_vti_ItemHoldRecordStatus" ma:readOnly="true">
<xsd:simpleType>
<xsd:restriction base="dms:Unknown"/>
</xsd:simpleType>
</xsd:element>
<xsd:element name="_vti_ItemDeclaredRecord" ma:index="33" nillable="true" ma:displayName="Declared Record" ma:hidden="true" ma:internalName="_vti_ItemDeclaredRecord" ma:readOnly="true">
<xsd:simpleType>
<xsd:restriction base="dms:DateTime"/>
</xsd:simpleType>
</xsd:element>
</xsd:schema>
<xsd:schema targetNamespace="ca283e0b-db31-4043-a2ef-b80661bf084a"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xsd:element>
</xsd:sequence>
</xsd:complexType>
</xsd:element>
<xsd:element name="ga975397408f43e4b84ec8e5a598e523" ma:index="16" nillable="true" ma:taxonomy="true" ma:internalName="ga975397408f43e4b84ec8e5a598e523" ma:taxonomyFieldName="OfficeDivision" ma:displayName="Office/Division *" ma:default="1033;#Programme Division-456D|b599cc08-53d0-4ecf-afce-40bdcdf910e2" ma:fieldId="{0a975397-408f-43e4-b84e-c8e5a598e523}" ma:sspId="73f51738-d318-4883-9d64-4f0bd0ccc55e" ma:termSetId="1761a25e-44f4-4213-964a-f96c515e12cb" ma:anchorId="00000000-0000-0000-0000-000000000000" ma:open="false" ma:isKeyword="false">
<xsd:complexType>
<xsd:sequence>
<xsd:element ref="pc:Terms" minOccurs="0" maxOccurs="1"></xsd:element>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xsd:element>
</xsd:sequence>
</xsd:complexType>
</xsd:element>
<xsd:element name="TaxCatchAllLabel" ma:index="18" nillable="true" ma:displayName="Taxonomy Catch All Column1" ma:hidden="true" ma:list="{6c527ab8-e23d-485e-ae2b-5e9d511a8078}" ma:internalName="TaxCatchAllLabel" ma:readOnly="true" ma:showField="CatchAllDataLabel" ma:web="7cc94a59-6591-4982-8d61-7af651a4e208">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6c527ab8-e23d-485e-ae2b-5e9d511a8078}" ma:internalName="TaxCatchAll" ma:showField="CatchAllData" ma:web="7cc94a59-6591-4982-8d61-7af651a4e208">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xsd:element>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xsd:element>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xsd:element>
</xsd:sequence>
</xsd:complexType>
</xsd:element>
</xsd:schema>
<xsd:schema targetNamespace="http://schemas.microsoft.com/sharepoint.v3"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targetNamespace="7cc94a59-6591-4982-8d61-7af651a4e208"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TaxKeywordTaxHTField" ma:index="34"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xsd:element>
</xsd:sequence>
</xsd:complexType>
</xsd:element>
<xsd:element name="_dlc_DocId" ma:index="35" nillable="true" ma:displayName="Document ID Value" ma:description="The value of the document ID assigned to this item." ma:internalName="_dlc_DocId" ma:readOnly="true">
<xsd:simpleType>
<xsd:restriction base="dms:Text"/>
</xsd:simpleType>
</xsd:element>
<xsd:element name="_dlc_DocIdUrl" ma:index="3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SharedWithUsers" ma:index="4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3" nillable="true" ma:displayName="Shared With Details" ma:internalName="SharedWithDetails" ma:readOnly="true">
<xsd:simpleType>
<xsd:restriction base="dms:Note">
<xsd:maxLength value="255"/>
</xsd:restriction>
</xsd:simpleType>
</xsd:element>
</xsd:schema>
<xsd:schema targetNamespace="http://schemas.microsoft.com/sharepoint/v4"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targetNamespace="a38fda9b-ff39-4d70-a3c6-c5a7f7cc61a4"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MediaServiceMetadata" ma:index="38" nillable="true" ma:displayName="MediaServiceMetadata" ma:hidden="true" ma:internalName="MediaServiceMetadata" ma:readOnly="true">
<xsd:simpleType>
<xsd:restriction base="dms:Note"/>
</xsd:simpleType>
</xsd:element>
<xsd:element name="MediaServiceFastMetadata" ma:index="39" nillable="true" ma:displayName="MediaServiceFastMetadata" ma:hidden="true" ma:internalName="MediaServiceFastMetadata" ma:readOnly="true">
<xsd:simpleType>
<xsd:restriction base="dms:Note"/>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element name="MediaServiceDateTaken" ma:index="44" nillable="true" ma:displayName="MediaServiceDateTaken" ma:hidden="true" ma:indexed="true" ma:internalName="MediaServiceDateTaken" ma:readOnly="true">
<xsd:simpleType>
<xsd:restriction base="dms:Text"/>
</xsd:simpleType>
</xsd:element>
<xsd:element name="MediaServiceObjectDetectorVersions" ma:index="45" nillable="true" ma:displayName="MediaServiceObjectDetectorVersions" ma:hidden="true" ma:indexed="true" ma:internalName="MediaServiceObjectDetectorVersions" ma:readOnly="true">
<xsd:simpleType>
<xsd:restriction base="dms:Text"/>
</xsd:simpleType>
</xsd:element>
<xsd:element name="MediaLengthInSeconds" ma:index="46" nillable="true" ma:displayName="MediaLengthInSeconds" ma:hidden="true" ma:internalName="MediaLengthInSeconds" ma:readOnly="true">
<xsd:simpleType>
<xsd:restriction base="dms:Unknown"/>
</xsd:simpleType>
</xsd:element>
<xsd:element name="MediaServiceGenerationTime" ma:index="47" nillable="true" ma:displayName="MediaServiceGenerationTime" ma:hidden="true" ma:internalName="MediaServiceGenerationTime" ma:readOnly="true">
<xsd:simpleType>
<xsd:restriction base="dms:Text"/>
</xsd:simpleType>
</xsd:element>
<xsd:element name="MediaServiceEventHashCode" ma:index="48" nillable="true" ma:displayName="MediaServiceEventHashCode" ma:hidden="true" ma:internalName="MediaServiceEventHashCode" ma:readOnly="true">
<xsd:simpleType>
<xsd:restriction base="dms:Text"/>
</xsd:simpleType>
</xsd:element>
</xsd:schema>
<xsd:schema targetNamespace="65182ab8-747e-4d60-8b70-c4a0a711ff47"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IsK_UNICEFApproved" ma:index="49" nillable="true" ma:displayName="Is K_UNICEF Approved" ma:default="FALSE" ma:internalName="IsK_UNICEFApproved">
<xsd:simpleType>
<xsd:restriction base="dms:Boolean"/>
</xsd:simpleType>
</xsd:element>
<xsd:element name="K_UNICEFApprovedBy" ma:index="50" nillable="true" ma:displayName="K_UNICEF Approved By" ma:list="UserInfo" ma:SharePointGroup="0" ma:internalName="K_UNICEFApprov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_UNICEFComments" ma:index="51" nillable="true" ma:displayName="K_UNICEF Comments" ma:internalName="K_UNICEFComments">
<xsd:simpleType>
<xsd:restriction base="dms:Note">
<xsd:maxLength value="255"/>
</xsd:restriction>
</xsd:simpleType>
</xsd:element>
<xsd:element name="K_UNICEFRequestedBy" ma:index="52" nillable="true" ma:displayName="K_UNICEF Requested By" ma:list="UserInfo" ma:SharePointGroup="0" ma:internalName="K_UNICEFRequest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targetNamespace="65182ab8-747e-4d 60-8b70-c4a0a711ff47"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K_UNICEFStatus" ma:index="53" nillable="true" ma:displayName="K_UNICEF Status" ma:format="Dropdown" ma:internalName="K_UNICEFStatus">
<xsd:simpleType>
<xsd:restriction base="dms:Choice">
<xsd:enumeration value="In Progress"/>
<xsd:enumeration value="Approved"/>
<xsd:enumeration value="Rejected"/>
<xsd:enumeration value="Unpublished"/>
</xsd:restrictio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2.xml><?xml version="1.0" encoding="utf-8"?><p:properties xmlns:p="http://schemas.microsoft.com/office/2006/metadata/properties" xmlns:xsi="http://www.w3.org/2001/XMLSchema-instance" xmlns:pc="http://schemas.microsoft.com/office/infopath/2007/PartnerControls"><documentManagement><ContentStatus xmlns="ca283e0b-db31-4043-a2ef-b80661bf084a">­</ContentStatus><ContentLanguage xmlns="ca283e0b-db31-4043-a2ef-b80661bf084a">English</ContentLanguage><j048a4f9aaad4a8990a1d5e5f53cb451 xmlns="ca283e0b-db31-4043-a2ef-b80661bf084a"><Terms xmlns="http://schemas.microsoft.com/office/infopath/2007/PartnerControls"></Terms></j048a4f9aaad4a8990a1d5e5f53cb451><h6a71f3e574e4344bc34f3fc9dd20054 xmlns="ca283e0b-db31-4043-a2ef-b80661bf084a"><Terms xmlns="http://schemas.microsoft.com/office/infopath/2007/PartnerControls"></Terms></h6a71f3e574e4344bc34f3fc9dd20054><mda26ace941f4791a7314a339fee829c xmlns="ca283e0b-db31-4043-a2ef-b80661bf084a"><Terms xmlns="http://schemas.microsoft.com/office/infopath/2007/PartnerControls"></Terms></mda26ace941f4791a7314a339fee829c><j169e817e0ee4eb8974e6fc4a2762909 xmlns="ca283e0b-db31-4043-a2ef-b80661bf084a"><Terms xmlns="http://schemas.microsoft.com/office/infopath/2007/PartnerControls"></Terms></j169e817e0ee4eb8974e6fc4a2762909><ga975397408f43e4b84ec8e5a598e523 xmlns="ca283e0b-db31-4043-a2ef-b80661bf084a"><Terms xmlns="http://schemas.microsoft.com/office/infopath/2007/PartnerControls"><TermInfo xmlns="http://schemas.microsoft.com/office/infopath/2007/PartnerControls"><TermName xmlns="http://schemas.microsoft.com/office/infopath/2007/PartnerControls">Cambodia-0660</TermName><TermId xmlns="http://schemas.microsoft.com/office/infopath/2007/PartnerControls">89839cab-018c-4a1b-befe-dbb6b1a9562b</TermId></TermInfo></Terms></ga975397408f43e4b84ec8e5a598e523><TaxCatchAll xmlns="ca283e0b-db31-4043-a2ef-b80661bf084a"><Value>150</Value></TaxCatchAll><_dlc_DocId xmlns="7cc94a59-6591-4982-8d61-7af651a4e208">ATWS4XSV7W3S-746989129-141</_dlc_DocId><_dlc_DocIdUrl xmlns="7cc94a59-6591-4982-8d61-7af651a4e208"><Url>https://unicef.sharepoint.com/sites/PD-CEEDRR/_layouts/15/DocIdRedir.aspx?ID=ATWS4XSV7W3S-746989129-141</Url><Description>ATWS4XSV7W3S-746989129-141</Description></_dlc_DocIdUrl><K_UNICEFComments xmlns="65182ab8-747e-4d60-8b70-c4a0a711ff47" xsi:nil="true"></K_UNICEFComments><k8c968e8c72a4eda96b7e8fdbe192be2 xmlns="ca283e0b-db31-4043-a2ef-b80661bf084a"><Terms xmlns="http://schemas.microsoft.com/office/infopath/2007/PartnerControls"></Terms></k8c968e8c72a4eda96b7e8fdbe192be2><DateTransmittedEmail xmlns="ca283e0b-db31-4043-a2ef-b80661bf084a" xsi:nil="true"/><SenderEmail xmlns="ca283e0b-db31-4043-a2ef-b80661bf084a" xsi:nil="true"/><K_UNICEFApprovedBy xmlns="65182ab8-747e-4d60-8b70-c4a0a711ff47"><UserInfo><DisplayName>Tamara Plush</DisplayName><AccountId>14</AccountId><AccountType/></UserInfo></K_UNICEFApprovedBy><IsK_UNICEFApproved xmlns="65182ab8-747e-4d60-8b70-c4a0a711ff47">true</IsK_UNICEFApproved><CategoryDescription xmlns="http://schemas.microsoft.com/sharepoint.v3" xsi:nil="true"/><RecipientsEmail xmlns="ca283e0b-db31-4043-a2ef-b80661bf084a" xsi:nil="true"/><K_UNICEFRequestedBy xmlns="65182ab8-747e-4d60-8b70-c4a0a711ff47"><UserInfo><DisplayName>Poornima Ravi Shankar</DisplayName><AccountId>2657</AccountId><AccountType/></UserInfo></K_UNICEFRequestedBy><K_UNICEFStatus xmlns="65182ab8-747e-4d 60-8b70-c4a0a711ff47">Approved</K_UNICEFStatus><WrittenBy xmlns="ca283e0b-db31-4043-a2ef-b80661bf084a"><UserInfo><DisplayName></DisplayName><AccountId xsi:nil="true"></AccountId><AccountType/></UserInfo></WrittenBy><TaxKeywordTaxHTField xmlns="7cc94a59-6591-4982-8d61-7af651a4e208"><Terms xmlns="http://schemas.microsoft.com/office/infopath/2007/PartnerControls"></Terms></TaxKeywordTaxHTField><IconOverlay xmlns="http://schemas.microsoft.com/sharepoint/v4">|xlsx|lockoverlay.png</IconOverlay><_vti_ItemDeclaredRecord xmlns="http://schemas.microsoft.com/sharepoint/v3">2024-01-23T18:34:03+00:00</_vti_ItemDeclaredRecord><_vti_ItemHoldRecordStatus xmlns="http://schemas.microsoft.com/sharepoint/v3">273</_vti_ItemHoldRecordStatus></documentManagement></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73f51738-d318-4883-9d64-4f0bd0ccc55e" ContentTypeId="0x0101009BA85F8052A6DA4FA3E31FF9F74C6970"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0C314DD-A2C6-4097-AE82-6A42C4F1C168}"/>
</file>

<file path=customXml/itemProps2.xml><?xml version="1.0" encoding="utf-8"?>
<ds:datastoreItem xmlns:ds="http://schemas.openxmlformats.org/officeDocument/2006/customXml" ds:itemID="{CE14AD51-70A4-41A2-B9ED-4D7804B0A36D}"/>
</file>

<file path=customXml/itemProps3.xml><?xml version="1.0" encoding="utf-8"?>
<ds:datastoreItem xmlns:ds="http://schemas.openxmlformats.org/officeDocument/2006/customXml" ds:itemID="{860A0FE0-0836-4A28-8977-A2444D24D8E3}"/>
</file>

<file path=customXml/itemProps4.xml><?xml version="1.0" encoding="utf-8"?>
<ds:datastoreItem xmlns:ds="http://schemas.openxmlformats.org/officeDocument/2006/customXml" ds:itemID="{C2945AF5-256F-4669-856B-19C78CBFE779}"/>
</file>

<file path=customXml/itemProps5.xml><?xml version="1.0" encoding="utf-8"?>
<ds:datastoreItem xmlns:ds="http://schemas.openxmlformats.org/officeDocument/2006/customXml" ds:itemID="{A494E9AA-1241-4346-A028-DEA070D42804}"/>
</file>

<file path=customXml/itemProps6.xml><?xml version="1.0" encoding="utf-8"?>
<ds:datastoreItem xmlns:ds="http://schemas.openxmlformats.org/officeDocument/2006/customXml" ds:itemID="{6BB33CE2-BEDF-4D4E-B792-EB497D812A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Sophie</dc:creator>
  <cp:keywords/>
  <dc:description/>
  <cp:lastModifiedBy>Julia Sandberg</cp:lastModifiedBy>
  <cp:revision/>
  <dcterms:created xsi:type="dcterms:W3CDTF">2022-07-21T16:38:21Z</dcterms:created>
  <dcterms:modified xsi:type="dcterms:W3CDTF">2024-01-23T21:27:29Z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0x0101009BA85F8052A6DA4FA3E31FF9F74C697000A96CD283ACD9DE4A8175C7FB7E95B3D5</vt:lpwstr>
  </property>
  <property fmtid="{D5CDD505-2E9C-101B-9397-08002B2CF9AE}" pid="3" name="TaxKeyword">
    <vt:lpwstr/>
  </property>
  <property fmtid="{D5CDD505-2E9C-101B-9397-08002B2CF9AE}" pid="4" name="SystemDTAC">
    <vt:lpwstr/>
  </property>
  <property fmtid="{D5CDD505-2E9C-101B-9397-08002B2CF9AE}" pid="5" name="Topic">
    <vt:lpwstr/>
  </property>
  <property fmtid="{D5CDD505-2E9C-101B-9397-08002B2CF9AE}" pid="6" name="OfficeDivision">
    <vt:lpwstr>150;#Cambodia-0660|89839cab-018c-4a1b-befe-dbb6b1a9562b</vt:lpwstr>
  </property>
  <property fmtid="{D5CDD505-2E9C-101B-9397-08002B2CF9AE}" pid="7" name="CriticalForLongTermRetention">
    <vt:lpwstr/>
  </property>
  <property fmtid="{D5CDD505-2E9C-101B-9397-08002B2CF9AE}" pid="8" name="DocumentType">
    <vt:lpwstr/>
  </property>
  <property fmtid="{D5CDD505-2E9C-101B-9397-08002B2CF9AE}" pid="9" name="GeographicScope">
    <vt:lpwstr/>
  </property>
  <property fmtid="{D5CDD505-2E9C-101B-9397-08002B2CF9AE}" pid="10" name="_dlc_DocIdItemGuid">
    <vt:lpwstr>d8e6d248-8853-454a-9e58-96bf52ecbcdd</vt:lpwstr>
  </property>
  <property fmtid="{D5CDD505-2E9C-101B-9397-08002B2CF9AE}" pid="11" name="MediaServiceImageTags">
    <vt:lpwstr/>
  </property>
  <property fmtid="{D5CDD505-2E9C-101B-9397-08002B2CF9AE}" pid="12" name="ecm_ItemDeleteBlockHolders">
    <vt:lpwstr>ecm_InPlaceRecordLock</vt:lpwstr>
  </property>
  <property fmtid="{D5CDD505-2E9C-101B-9397-08002B2CF9AE}" pid="13" name="ecm_RecordRestrictions">
    <vt:lpwstr>BlockDelete, BlockEdit</vt:lpwstr>
  </property>
  <property fmtid="{D5CDD505-2E9C-101B-9397-08002B2CF9AE}" pid="14" name="ecm_ItemLockHolders">
    <vt:lpwstr>ecm_InPlaceRecordLock</vt:lpwstr>
  </property>
</Properties>
</file>